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codeName="ThisWorkbook"/>
  <mc:AlternateContent xmlns:mc="http://schemas.openxmlformats.org/markup-compatibility/2006">
    <mc:Choice Requires="x15">
      <x15ac:absPath xmlns:x15ac="http://schemas.microsoft.com/office/spreadsheetml/2010/11/ac" url="C:\AAA_SAJ\01-razvoj\3_ORVI Audit\01-Produkcijski fajli\"/>
    </mc:Choice>
  </mc:AlternateContent>
  <bookViews>
    <workbookView xWindow="0" yWindow="0" windowWidth="28800" windowHeight="12360" tabRatio="842"/>
  </bookViews>
  <sheets>
    <sheet name="Instructions for use" sheetId="42" r:id="rId1"/>
    <sheet name="ORVI Audit - Title page" sheetId="23" r:id="rId2"/>
    <sheet name="ORVI Audit - Introduction" sheetId="46" r:id="rId3"/>
    <sheet name="ORVI Audit - Dashboard" sheetId="21" r:id="rId4"/>
    <sheet name="Evaluation sheet" sheetId="44" r:id="rId5"/>
    <sheet name="Prevodi" sheetId="45" state="veryHidden" r:id="rId6"/>
    <sheet name="OcLestvice(v1)" sheetId="19" state="hidden" r:id="rId7"/>
  </sheets>
  <definedNames>
    <definedName name="_xlnm._FilterDatabase" localSheetId="4" hidden="1">'Evaluation sheet'!$A$1:$K$121</definedName>
    <definedName name="_xlnm.Print_Area" localSheetId="4">'Evaluation sheet'!$G$1:$J$122</definedName>
    <definedName name="_xlnm.Print_Area" localSheetId="0">'Instructions for use'!$B$1:$B$43</definedName>
    <definedName name="_xlnm.Print_Area" localSheetId="3">'ORVI Audit - Dashboard'!$B$2:$L$26</definedName>
    <definedName name="_xlnm.Print_Area" localSheetId="2">'ORVI Audit - Introduction'!$B$2:$B$49</definedName>
    <definedName name="_xlnm.Print_Area" localSheetId="1">'ORVI Audit - Title page'!$B$1:$B$36</definedName>
    <definedName name="_xlnm.Print_Titles" localSheetId="4">'Evaluation sheet'!$1:$2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42" l="1"/>
  <c r="B34" i="23" l="1"/>
  <c r="B3" i="21" l="1"/>
  <c r="A1" i="21" l="1"/>
  <c r="N59" i="21" l="1"/>
  <c r="N55" i="21"/>
  <c r="N51" i="21"/>
  <c r="N47" i="21"/>
  <c r="N47" i="46" s="1"/>
  <c r="N43" i="21"/>
  <c r="N43" i="46" s="1"/>
  <c r="N39" i="21"/>
  <c r="N39" i="46" s="1"/>
  <c r="N58" i="21"/>
  <c r="N54" i="21"/>
  <c r="N50" i="21"/>
  <c r="N46" i="21"/>
  <c r="N46" i="46" s="1"/>
  <c r="N42" i="21"/>
  <c r="N42" i="46" s="1"/>
  <c r="N38" i="21"/>
  <c r="N38" i="46" s="1"/>
  <c r="N57" i="21"/>
  <c r="N53" i="21"/>
  <c r="N49" i="21"/>
  <c r="N49" i="46" s="1"/>
  <c r="N45" i="21"/>
  <c r="N45" i="46" s="1"/>
  <c r="N41" i="21"/>
  <c r="N41" i="46" s="1"/>
  <c r="N37" i="21"/>
  <c r="N37" i="46" s="1"/>
  <c r="N56" i="21"/>
  <c r="N52" i="21"/>
  <c r="N48" i="21"/>
  <c r="N48" i="46" s="1"/>
  <c r="N44" i="21"/>
  <c r="N44" i="46" s="1"/>
  <c r="N40" i="21"/>
  <c r="N40" i="46" s="1"/>
  <c r="B2" i="21"/>
  <c r="A1" i="42"/>
  <c r="B19" i="42" l="1"/>
  <c r="B14" i="42"/>
  <c r="B9" i="42"/>
  <c r="B17" i="42"/>
  <c r="B12" i="42"/>
  <c r="B8" i="42"/>
  <c r="B6" i="42"/>
  <c r="B22" i="42"/>
  <c r="B16" i="42"/>
  <c r="B11" i="42"/>
  <c r="B20" i="42"/>
  <c r="B15" i="42"/>
  <c r="B10" i="42"/>
  <c r="B25" i="42"/>
  <c r="A1" i="23"/>
  <c r="C18" i="23" l="1"/>
  <c r="C34" i="23"/>
  <c r="B17" i="23"/>
  <c r="B33" i="23"/>
  <c r="K3" i="21" s="1"/>
  <c r="B35" i="23"/>
  <c r="A1" i="46"/>
  <c r="B48" i="46" s="1"/>
  <c r="A1" i="44"/>
  <c r="B2" i="46" l="1"/>
  <c r="B27" i="46"/>
  <c r="B31" i="46"/>
  <c r="B35" i="46"/>
  <c r="B40" i="46"/>
  <c r="B4" i="46"/>
  <c r="B28" i="46"/>
  <c r="B32" i="46"/>
  <c r="B36" i="46"/>
  <c r="B41" i="46"/>
  <c r="B45" i="46"/>
  <c r="B44" i="46"/>
  <c r="B5" i="46"/>
  <c r="B29" i="46"/>
  <c r="B33" i="46"/>
  <c r="B37" i="46"/>
  <c r="B42" i="46"/>
  <c r="B46" i="46"/>
  <c r="B6" i="46"/>
  <c r="B30" i="46"/>
  <c r="B34" i="46"/>
  <c r="B38" i="46"/>
  <c r="B43" i="46"/>
  <c r="H120" i="44"/>
  <c r="H119" i="44"/>
  <c r="H118" i="44"/>
  <c r="H117" i="44"/>
  <c r="H116" i="44"/>
  <c r="H115" i="44"/>
  <c r="H110" i="44"/>
  <c r="H109" i="44"/>
  <c r="H108" i="44"/>
  <c r="H107" i="44"/>
  <c r="H106" i="44"/>
  <c r="H105" i="44"/>
  <c r="H100" i="44"/>
  <c r="H99" i="44"/>
  <c r="H98" i="44"/>
  <c r="H97" i="44"/>
  <c r="H96" i="44"/>
  <c r="H95" i="44"/>
  <c r="H90" i="44"/>
  <c r="H89" i="44"/>
  <c r="H88" i="44"/>
  <c r="H87" i="44"/>
  <c r="H86" i="44"/>
  <c r="H85" i="44"/>
  <c r="H80" i="44"/>
  <c r="H79" i="44"/>
  <c r="H78" i="44"/>
  <c r="H77" i="44"/>
  <c r="H76" i="44"/>
  <c r="H75" i="44"/>
  <c r="H70" i="44"/>
  <c r="H69" i="44"/>
  <c r="H68" i="44"/>
  <c r="H67" i="44"/>
  <c r="H66" i="44"/>
  <c r="H65" i="44"/>
  <c r="H60" i="44"/>
  <c r="H59" i="44"/>
  <c r="H58" i="44"/>
  <c r="H57" i="44"/>
  <c r="H56" i="44"/>
  <c r="H55" i="44"/>
  <c r="H50" i="44"/>
  <c r="H49" i="44"/>
  <c r="H48" i="44"/>
  <c r="H47" i="44"/>
  <c r="H46" i="44"/>
  <c r="H45" i="44"/>
  <c r="H40" i="44"/>
  <c r="H39" i="44"/>
  <c r="H38" i="44"/>
  <c r="H37" i="44"/>
  <c r="H36" i="44"/>
  <c r="H35" i="44"/>
  <c r="H30" i="44"/>
  <c r="H29" i="44"/>
  <c r="H28" i="44"/>
  <c r="H27" i="44"/>
  <c r="H26" i="44"/>
  <c r="H25" i="44"/>
  <c r="H20" i="44"/>
  <c r="H19" i="44"/>
  <c r="H18" i="44"/>
  <c r="H17" i="44"/>
  <c r="H16" i="44"/>
  <c r="H15" i="44"/>
  <c r="I10" i="44"/>
  <c r="I9" i="44"/>
  <c r="I8" i="44"/>
  <c r="I7" i="44"/>
  <c r="I6" i="44"/>
  <c r="I5" i="44"/>
  <c r="H10" i="44"/>
  <c r="H9" i="44"/>
  <c r="H8" i="44"/>
  <c r="H7" i="44"/>
  <c r="H6" i="44"/>
  <c r="H5" i="44"/>
  <c r="H113" i="44"/>
  <c r="H103" i="44"/>
  <c r="H93" i="44"/>
  <c r="H83" i="44"/>
  <c r="H73" i="44"/>
  <c r="H53" i="44"/>
  <c r="H43" i="44"/>
  <c r="H33" i="44"/>
  <c r="H23" i="44"/>
  <c r="H13" i="44"/>
  <c r="H3" i="44"/>
  <c r="H63" i="44"/>
  <c r="I120" i="44"/>
  <c r="I119" i="44"/>
  <c r="I118" i="44"/>
  <c r="I117" i="44"/>
  <c r="I116" i="44"/>
  <c r="I115" i="44"/>
  <c r="I110" i="44"/>
  <c r="I109" i="44"/>
  <c r="I108" i="44"/>
  <c r="I107" i="44"/>
  <c r="I106" i="44"/>
  <c r="I105" i="44"/>
  <c r="I100" i="44"/>
  <c r="I99" i="44"/>
  <c r="I98" i="44"/>
  <c r="I97" i="44"/>
  <c r="I96" i="44"/>
  <c r="I95" i="44"/>
  <c r="I90" i="44"/>
  <c r="I89" i="44"/>
  <c r="I88" i="44"/>
  <c r="I87" i="44"/>
  <c r="I86" i="44"/>
  <c r="I85" i="44"/>
  <c r="I80" i="44"/>
  <c r="I79" i="44"/>
  <c r="I78" i="44"/>
  <c r="I77" i="44"/>
  <c r="I76" i="44"/>
  <c r="I75" i="44"/>
  <c r="I70" i="44"/>
  <c r="I69" i="44"/>
  <c r="I68" i="44"/>
  <c r="I67" i="44"/>
  <c r="I66" i="44"/>
  <c r="I65" i="44"/>
  <c r="I60" i="44"/>
  <c r="I59" i="44"/>
  <c r="I58" i="44"/>
  <c r="I57" i="44"/>
  <c r="I56" i="44"/>
  <c r="I55" i="44"/>
  <c r="I50" i="44"/>
  <c r="I49" i="44"/>
  <c r="I48" i="44"/>
  <c r="I47" i="44"/>
  <c r="I46" i="44"/>
  <c r="I45" i="44"/>
  <c r="I40" i="44"/>
  <c r="I39" i="44"/>
  <c r="I38" i="44"/>
  <c r="I37" i="44"/>
  <c r="I36" i="44"/>
  <c r="I35" i="44"/>
  <c r="I30" i="44"/>
  <c r="I29" i="44"/>
  <c r="I28" i="44"/>
  <c r="I27" i="44"/>
  <c r="I26" i="44"/>
  <c r="I25" i="44"/>
  <c r="I20" i="44"/>
  <c r="I19" i="44"/>
  <c r="I18" i="44"/>
  <c r="I17" i="44"/>
  <c r="I16" i="44"/>
  <c r="I15" i="44"/>
  <c r="G121" i="44"/>
  <c r="G111" i="44"/>
  <c r="G101" i="44"/>
  <c r="G91" i="44"/>
  <c r="G81" i="44"/>
  <c r="G71" i="44"/>
  <c r="G61" i="44"/>
  <c r="G51" i="44"/>
  <c r="G41" i="44"/>
  <c r="G31" i="44"/>
  <c r="G21" i="44"/>
  <c r="G11" i="44"/>
  <c r="J1" i="44"/>
  <c r="I1" i="44"/>
  <c r="H1" i="44"/>
  <c r="G1" i="44"/>
  <c r="G115" i="44" l="1"/>
  <c r="G105" i="44"/>
  <c r="G95" i="44"/>
  <c r="G85" i="44"/>
  <c r="G75" i="44"/>
  <c r="G65" i="44"/>
  <c r="G55" i="44"/>
  <c r="G45" i="44"/>
  <c r="G35" i="44"/>
  <c r="G25" i="44"/>
  <c r="G15" i="44"/>
  <c r="G5" i="44"/>
  <c r="J121" i="44"/>
  <c r="C121" i="44" s="1"/>
  <c r="D121" i="44" s="1"/>
  <c r="E121" i="44" s="1"/>
  <c r="E113" i="44" s="1"/>
  <c r="J113" i="44" s="1"/>
  <c r="C49" i="21" s="1"/>
  <c r="J111" i="44"/>
  <c r="C111" i="44" s="1"/>
  <c r="D111" i="44" s="1"/>
  <c r="E111" i="44" s="1"/>
  <c r="E103" i="44" s="1"/>
  <c r="J103" i="44" s="1"/>
  <c r="C48" i="21" s="1"/>
  <c r="J101" i="44"/>
  <c r="C101" i="44" s="1"/>
  <c r="D101" i="44" s="1"/>
  <c r="E101" i="44" s="1"/>
  <c r="E93" i="44" s="1"/>
  <c r="J93" i="44" s="1"/>
  <c r="C47" i="21" s="1"/>
  <c r="J91" i="44"/>
  <c r="C91" i="44" s="1"/>
  <c r="D91" i="44" s="1"/>
  <c r="E91" i="44" s="1"/>
  <c r="E83" i="44" s="1"/>
  <c r="J83" i="44" s="1"/>
  <c r="C46" i="21" s="1"/>
  <c r="J81" i="44"/>
  <c r="C81" i="44" s="1"/>
  <c r="D81" i="44" s="1"/>
  <c r="E81" i="44" s="1"/>
  <c r="E73" i="44" s="1"/>
  <c r="J73" i="44" s="1"/>
  <c r="C45" i="21" s="1"/>
  <c r="J71" i="44"/>
  <c r="C71" i="44" s="1"/>
  <c r="D71" i="44" s="1"/>
  <c r="E71" i="44" s="1"/>
  <c r="E63" i="44" s="1"/>
  <c r="J63" i="44" s="1"/>
  <c r="C44" i="21" s="1"/>
  <c r="J61" i="44" l="1"/>
  <c r="C61" i="44" s="1"/>
  <c r="D61" i="44" s="1"/>
  <c r="E61" i="44" s="1"/>
  <c r="E53" i="44" s="1"/>
  <c r="J53" i="44" s="1"/>
  <c r="C43" i="21" s="1"/>
  <c r="J51" i="44"/>
  <c r="C51" i="44" s="1"/>
  <c r="D51" i="44" s="1"/>
  <c r="E51" i="44" s="1"/>
  <c r="E43" i="44" s="1"/>
  <c r="J43" i="44" s="1"/>
  <c r="C42" i="21" s="1"/>
  <c r="J41" i="44"/>
  <c r="C41" i="44" s="1"/>
  <c r="D41" i="44" s="1"/>
  <c r="E41" i="44" s="1"/>
  <c r="E33" i="44" s="1"/>
  <c r="J33" i="44" s="1"/>
  <c r="C41" i="21" s="1"/>
  <c r="J31" i="44"/>
  <c r="C31" i="44" s="1"/>
  <c r="D31" i="44" s="1"/>
  <c r="E31" i="44" s="1"/>
  <c r="E23" i="44" s="1"/>
  <c r="J23" i="44" s="1"/>
  <c r="C40" i="21" s="1"/>
  <c r="J21" i="44"/>
  <c r="C21" i="44" s="1"/>
  <c r="D21" i="44" s="1"/>
  <c r="E21" i="44" s="1"/>
  <c r="E13" i="44" s="1"/>
  <c r="J13" i="44" s="1"/>
  <c r="C39" i="21" s="1"/>
  <c r="J11" i="44"/>
  <c r="C11" i="44" s="1"/>
  <c r="D11" i="44" s="1"/>
  <c r="E11" i="44" s="1"/>
  <c r="D36" i="21" l="1"/>
  <c r="C36" i="21"/>
  <c r="D39" i="21" l="1"/>
  <c r="D40" i="21"/>
  <c r="D41" i="21"/>
  <c r="D42" i="21"/>
  <c r="D43" i="21"/>
  <c r="D44" i="21"/>
  <c r="D45" i="21"/>
  <c r="D46" i="21"/>
  <c r="D47" i="21"/>
  <c r="D48" i="21"/>
  <c r="D49" i="21"/>
  <c r="D38" i="21"/>
  <c r="R11" i="21" l="1"/>
  <c r="R10" i="21"/>
  <c r="R9" i="21"/>
  <c r="R8" i="21"/>
  <c r="R7" i="21"/>
  <c r="U7" i="21"/>
  <c r="E48" i="21" l="1"/>
  <c r="O48" i="21" s="1"/>
  <c r="P48" i="21" s="1"/>
  <c r="E49" i="21"/>
  <c r="U11" i="21"/>
  <c r="U10" i="21"/>
  <c r="U9" i="21"/>
  <c r="U8" i="21"/>
  <c r="K12" i="21" l="1"/>
  <c r="O49" i="21"/>
  <c r="P49" i="21" s="1"/>
  <c r="E46" i="21"/>
  <c r="E44" i="21"/>
  <c r="E42" i="21"/>
  <c r="E47" i="21"/>
  <c r="K9" i="21" l="1"/>
  <c r="O47" i="21"/>
  <c r="P47" i="21" s="1"/>
  <c r="H12" i="21"/>
  <c r="O42" i="21"/>
  <c r="P42" i="21" s="1"/>
  <c r="F10" i="21"/>
  <c r="O44" i="21"/>
  <c r="P44" i="21" s="1"/>
  <c r="H6" i="21"/>
  <c r="O46" i="21"/>
  <c r="P46" i="21" s="1"/>
  <c r="E39" i="21"/>
  <c r="K6" i="21"/>
  <c r="E40" i="21"/>
  <c r="E41" i="21"/>
  <c r="E43" i="21"/>
  <c r="E45" i="21"/>
  <c r="E12" i="21" l="1"/>
  <c r="O41" i="21"/>
  <c r="P41" i="21" s="1"/>
  <c r="C12" i="21"/>
  <c r="O40" i="21"/>
  <c r="P40" i="21" s="1"/>
  <c r="E6" i="21"/>
  <c r="O45" i="21"/>
  <c r="P45" i="21" s="1"/>
  <c r="F8" i="21"/>
  <c r="O43" i="21"/>
  <c r="P43" i="21" s="1"/>
  <c r="C9" i="21"/>
  <c r="O39" i="21"/>
  <c r="P39" i="21" s="1"/>
  <c r="E3" i="44"/>
  <c r="J3" i="44" s="1"/>
  <c r="C38" i="21" s="1"/>
  <c r="E38" i="21" s="1"/>
  <c r="C6" i="21" s="1"/>
  <c r="O38" i="21" l="1"/>
  <c r="P38" i="21" s="1"/>
</calcChain>
</file>

<file path=xl/comments1.xml><?xml version="1.0" encoding="utf-8"?>
<comments xmlns="http://schemas.openxmlformats.org/spreadsheetml/2006/main">
  <authors>
    <author>Sandi</author>
  </authors>
  <commentList>
    <comment ref="B69" authorId="0" shapeId="0">
      <text>
        <r>
          <rPr>
            <sz val="9"/>
            <color indexed="81"/>
            <rFont val="Tahoma"/>
            <family val="2"/>
            <charset val="238"/>
          </rPr>
          <t xml:space="preserve">Datum avtomastsko prikaže trenutni sistemski  datum. Po potrebi ga lahko popravite. Po tem se ne bo več sam avtomatsko posodabljal. </t>
        </r>
      </text>
    </comment>
  </commentList>
</comments>
</file>

<file path=xl/sharedStrings.xml><?xml version="1.0" encoding="utf-8"?>
<sst xmlns="http://schemas.openxmlformats.org/spreadsheetml/2006/main" count="425" uniqueCount="341">
  <si>
    <t>Ocenjevalna lestvica1</t>
  </si>
  <si>
    <t>0) Nismo še resno razmišljali. Smo čisto na začetku.</t>
  </si>
  <si>
    <t>PLUS</t>
  </si>
  <si>
    <t>+</t>
  </si>
  <si>
    <t>9) Imamo odličen pristop, dobro uveljavljen in integriran. Učinke sistematično spremljamo in izboljšujemo proces.</t>
  </si>
  <si>
    <t>7) Imamo jasno izdelan pristop, uvajanje skoraj končano. Vidni so učinki. Začenjamo s spremljanjem in izboljševanjem.</t>
  </si>
  <si>
    <t>5) Imamo soliden pristop, ki še ni popolnoma uresničen. Upamo, da bo vse delovalo, učinkov še ne spremljamo.</t>
  </si>
  <si>
    <t>3) Pristop se jasni, vemo, kaj hočemo. Smo blizu odločitvam, kako ideje uresničiti.</t>
  </si>
  <si>
    <t>1) Pristop je nejasen, delujemo po inerciji. Prepoznali smo potrebo po ukrepanju. Začeli smo razpravo, kako dalje.</t>
  </si>
  <si>
    <t>Ocena</t>
  </si>
  <si>
    <t xml:space="preserve"> /</t>
  </si>
  <si>
    <t>A2. Organiziranost in zahteve</t>
  </si>
  <si>
    <t>A1. Strateške usmeritve</t>
  </si>
  <si>
    <t>A3. Nagrajevanje</t>
  </si>
  <si>
    <t>A4. Kadrovsko pravne zadeve</t>
  </si>
  <si>
    <t>A5. Kadrovsko administrativne zadeve</t>
  </si>
  <si>
    <t>B1. Cilji in ciljni razgovori</t>
  </si>
  <si>
    <t>B2. Kompetence in razvojni razgovori</t>
  </si>
  <si>
    <t>C1. Privabljanje in selekcija</t>
  </si>
  <si>
    <t>C2. Kariera</t>
  </si>
  <si>
    <t>C3. Usposabljanje</t>
  </si>
  <si>
    <t>C4. Diagnostika</t>
  </si>
  <si>
    <t>D1. Dodatna področja</t>
  </si>
  <si>
    <t>naravni ponder</t>
  </si>
  <si>
    <t>normirani ponder</t>
  </si>
  <si>
    <t>samo ocenjeni naravni</t>
  </si>
  <si>
    <t>vrednost</t>
  </si>
  <si>
    <t>Uvod</t>
  </si>
  <si>
    <t>Semafor po ORVI Navigatorju</t>
  </si>
  <si>
    <t>Od</t>
  </si>
  <si>
    <t>do</t>
  </si>
  <si>
    <t>razlika</t>
  </si>
  <si>
    <t>pod</t>
  </si>
  <si>
    <t>Poročilo o presoji procesov HRM za podjetje</t>
  </si>
  <si>
    <t>Ocena  za na sliko</t>
  </si>
  <si>
    <t>Izberi, katera lestvica se prikazuje.</t>
  </si>
  <si>
    <t>Enovita lestvica</t>
  </si>
  <si>
    <t>Ocena (fake)</t>
  </si>
  <si>
    <t xml:space="preserve">A3. Nagrajevanje </t>
  </si>
  <si>
    <t xml:space="preserve">A4. Pravne zadeve </t>
  </si>
  <si>
    <t xml:space="preserve">C2. Kariera </t>
  </si>
  <si>
    <t xml:space="preserve">C3. Usposabljanje </t>
  </si>
  <si>
    <t xml:space="preserve">C4. Diagnostika </t>
  </si>
  <si>
    <t xml:space="preserve">D1. Dodatna področja </t>
  </si>
  <si>
    <t>tekoče</t>
  </si>
  <si>
    <t>lansko</t>
  </si>
  <si>
    <t>ORVI Audit: diagram</t>
  </si>
  <si>
    <t>Enodelna lestvica</t>
  </si>
  <si>
    <t>ABC, d.d.</t>
  </si>
  <si>
    <t>/</t>
  </si>
  <si>
    <t>Odlično razvito</t>
  </si>
  <si>
    <t>Dobro razvito</t>
  </si>
  <si>
    <t>Srednje razvito</t>
  </si>
  <si>
    <t>Slabo razvito</t>
  </si>
  <si>
    <t>Nerazvito</t>
  </si>
  <si>
    <t>(poročilo je pripravljeno z orodjem ORVI Audit LIGHT)</t>
  </si>
  <si>
    <t>www.or-vi.com</t>
  </si>
  <si>
    <t>Navodilo za uporabo ORVI Audit LIGHT</t>
  </si>
  <si>
    <t>Na zavihku "Naslovnica" vpišite naziv podjetja in po potrebi datum.</t>
  </si>
  <si>
    <t>Na zavihku "Ocenjevalni list" za vsako področje ORVI Navigatorja:</t>
  </si>
  <si>
    <t xml:space="preserve"> - preberite opis področja</t>
  </si>
  <si>
    <t xml:space="preserve"> - ocenite stanje s pomočjo predlagane ocenjevalne lestvice</t>
  </si>
  <si>
    <t xml:space="preserve"> - kakšen je vaš koncept (solidnost pristopa)</t>
  </si>
  <si>
    <t xml:space="preserve"> - kako in kje deluje v praksi (vpeljanost in integriranost)</t>
  </si>
  <si>
    <t xml:space="preserve"> - kako ga spremljate in izboljšujete (spremljanje in izboljševanje)</t>
  </si>
  <si>
    <t>Predlagamo vam, da svoje procese ocenjujete kritično. Upoštevajte vse tri vidike, ki se pojavljajo v lestvici.</t>
  </si>
  <si>
    <t>Poročilo lahko pripravljate periodično in tako spremljate napredek.</t>
  </si>
  <si>
    <r>
      <t xml:space="preserve">Za bolj precizne rezultate uporabite orodje </t>
    </r>
    <r>
      <rPr>
        <b/>
        <u/>
        <sz val="10.5"/>
        <color rgb="FF000000"/>
        <rFont val="Calibri"/>
        <family val="2"/>
        <charset val="238"/>
        <scheme val="minor"/>
      </rPr>
      <t xml:space="preserve">ORVI Audit TOOL </t>
    </r>
    <r>
      <rPr>
        <sz val="10.5"/>
        <color rgb="FF000000"/>
        <rFont val="Calibri"/>
        <family val="2"/>
        <charset val="238"/>
        <scheme val="minor"/>
      </rPr>
      <t>in izvedite obsežnejši projekt po modelu ORVI Navigator.</t>
    </r>
  </si>
  <si>
    <t xml:space="preserve">Več informacij si lahko ogledate na spletnih straneh: </t>
  </si>
  <si>
    <t>Poročilo natisnete tako, da označite zavihke od naslovnice od ocenjevalnega lista in jih natisnete ko običajno.</t>
  </si>
  <si>
    <t>Poročilo lahko tudi izvozite v .pdf format. Spet označite želene zavihke in uporabite ukaz Dokument/Izvoz (File/Export).</t>
  </si>
  <si>
    <t>Neocenjeno / nerelevantno</t>
  </si>
  <si>
    <t>0) Navedeni opis za našo organizacijo ne drži. Nismo še resno razmišljali o tem področju. Čaka nas še veliko dela, smo čisto na začetku.</t>
  </si>
  <si>
    <t>1-2) Le majhen del opisa velja za našo organizacijo. Pristop je nejasen, delujemo po inerciji. Prepoznali smo potrebo po ukrepanju. Začeli smo razpravo, kako dalje.</t>
  </si>
  <si>
    <t>3-4) Navedeni opis bolj ne drži kot drži za našo organizacijo. Področje je še dokaj neurejeno, delujemo po inerciji. O stanju in izzivih na tem področju imamo resno razpravo. Blizu smo odločitvam o našem pristopu in razmišljamo, kako bomo načrte uresničili v praksi</t>
  </si>
  <si>
    <t>5-6) Navedeni opis do neke mere drži za našo organizacijo. Imamo solidno izdelan pristop k reševanju tega področja. Implementacija je v teku, vendar še  nismo uspeli vsega uresničiti v praksi. Nismo še povsem prepričani, da bo vse delovalo. Mehanizmi spremljanja še niso vpeljani.</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</si>
  <si>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</si>
  <si>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9-10) Navedeni opis popolnoma drži. Imamo odličen pristop k pokrivanju tega področja. Ta pristop je dobro uveljavljen v praksi in integriran z drugimi poslovnimi procesi. Delovanje ter učinke redno spremljamo in po potrebi prilagajamo.</t>
  </si>
  <si>
    <t>Opis stanja:</t>
  </si>
  <si>
    <t>V naši organizaciji imamo dobro razdelane postopke priprave, potrjevanja in komuniciranja strateških kot tudi letnih in operativnih načrtov. Postopke izvajamo na vseh poslovnih področjih (trženje, razvoj, proizvodnja / storitve, prodaja, finance, kadri…). Uresničevanje načrtov redno spremljamo in po potrebi uvajamo dodatne ukrepe.</t>
  </si>
  <si>
    <t>Naša organizacija ima jasno definirano organizacijsko strukturo. Vsak zaposleni jasno ve, komu je odgovoren za svoje delo. Pristojnosti in pooblastila so jasno določeni. Sistemizacija delovnih mest je ažurna in jasno določa znanja, veščine in druge lastnosti za zasedbo delovnega mesta.</t>
  </si>
  <si>
    <t>V naši organizaciji imamo jasen in pregleden (transparenten) sistem nagrajevanja. Plačni sistem je ustrezen tako glede osnovnih plač kot tudi nagrajevanja uspešnosti. Za uspešno delo zaposlenim izkažemo priznanje tudi z nematerialnimi nagradami.</t>
  </si>
  <si>
    <t>Potrebe po novih sodelavcih načrtujemo dovolj zgodaj, da lahko kakovostno izvedemo postopke privabljanja kandidatov, selekcijo ter tudi uvajanje v delo. Pri postopkih sodelujejo tako kadrovski strokovnjaki kot predstavniki okolja, kjer bo novo zaposleni delal.</t>
  </si>
  <si>
    <t xml:space="preserve"> V naši organizaciji imamo dobro vpeljan strukturiran sistem spuščanja ciljev organizacije na nižje nivoje vse do vsakega posameznika. Uresničevanje tako organizacijskih ciljev kot tudi osebnih ciljev med letom večkrat pregledamo, damo povratno informacijo in se po potrebi dogovorimo za ukrepe. Vsak zaposleni jasno ve, kaj so njegove osebne naloge in osebni cilji ter komu je odgovoren za svoje delo</t>
  </si>
  <si>
    <t>V naši organizaciji imamo jasno izdelan sistem, ki za vse zaposlene določa vsaj usmeritve glede potrebnih vedenjskih (kompetenc) znanj, veščin, vedenj, ravnanj, načinov / stilov dela, vrednot, kulture ipd. Redno izvajamo razgovore z vsemi zaposlenimi, na katerih se oceni, do kakšne mere posameznik izpolnjuje pričakovanja ter kje so potrebna izboljšanja. Za najpomembnejše ugotovljene pomanjkljivosti pripravljamo in izvajamo razvojne načrte. Redno spremljamo napredek.</t>
  </si>
  <si>
    <t>Vsebino in obseg usposabljanja načrtujemo na osnovi strateških usmeritev organizacije in na ugotovljenih potrebah posameznikov na konkretnih delovnih mestih. Namen usposabljanj je povečati njihovo sposobnost (kompetentnost) za doseganje ciljev. Učinkovitost posameznih usposabljanj redno presojamo skozi spremljanje prenosa znanj/veščin v prakso in skozi izboljšanje realizacije zastavljenih ciljev. Nabor usposabljanj (katalog) redno prilagajamo.</t>
  </si>
  <si>
    <t>V okviru našega kariernega sistema ugotavljamo tako bodoče potrebe organizacije kot tudi ambicije in potenciale posameznikov. Osnovne informacije zbiramo na razvojni razgovorih, poglobljene karierne razgovore pa izvaja strokovna služba. Na osnovi jasnih kriterijev imamo identificirane ključne in perspektivne kadre. Obojim posvečamo posebno pozornost.</t>
  </si>
  <si>
    <t>Redno spremljamo dogajanje v zunanjem in notranjem okolju in ugotovitve upoštevamo v okviru strateškega planiranja. Za različne možne scenarije redno izdelujemo projekcijo bodočih potreb tako glede števila kadrov kot tudi strukture in potrebnih kompetenc. Raziskujemo  percepcijo delovnega okolja s strani zaposlenih, analiziramo delovanje procesov upravljanja s človeškimi viri in po potrebi ukrepamo.</t>
  </si>
  <si>
    <t>Postopke v zvezi z zaposlenimi imamo preverjene s strani pravne stroke in podprte z ustreznimi dokumenti. Delovanje temelji na zakonih in drugih predpisih ter na internih aktih, ki jih po potrebi prilagajamo. Vprašanje kolektivne pogodbe ter odnosi z delavskimi organizacijami / predstavniki so primerno rešeni.</t>
  </si>
  <si>
    <t>Administrativni postopki so jasno določeni. Dokumenti se ustrezno arhivirajo, tako da je možnost uničenja ali izgube minimalna. Zagotavljamo sledljivost  vročanja pomembnih dokumentov. Kadrovski informacijski sistem pokriva vse kadrovske procese ter je povezan tako znotraj kadrovskega področja kot tudi z drugimi relevantnimi deli informacijskega sistema. Tako administrativni postopki kot tudi informacijski sistem omogočata izvajanje predpisov o varovanju osebnih podatkov.</t>
  </si>
  <si>
    <t>V naši organizaciji smo dobro premislili, katere specifične potrebe imamo glede podpiranja naših zaposlenih. Vzpostavili smo ustrezne sisteme, ki uspešno delujejo. 
Za ilustracijo služi naslednji seznam: varovanje zdravja, varstvo pri delu, informiranje (interno glasilo, intranet), družini prijazno podjetje, družbeni standard (prehrana med delom, počitniške kapacitete…), rekreacija, pravna pomoč, osebna in psihološka pomoč, družinsko svetovanje, pomoč pri zdravljenju odvisnosti, socialno delo…</t>
  </si>
  <si>
    <t>Naziv področja in opis stanja
Za vsako področje opišite glavne značilnosti stanja procesov v organizaciji:
- kakšen je vaš koncept (solidnost pristopa)
- kako in kje deluje v praksi (vpeljanost in integriranost)
- kako ga spremljate in izboljšujete</t>
  </si>
  <si>
    <t>Ocenjevalna lestvica</t>
  </si>
  <si>
    <t>Oznaka</t>
  </si>
  <si>
    <t>tabela pretvorbe za poenostavljeno ocenjevanje z radio buttni</t>
  </si>
  <si>
    <t xml:space="preserve"> - opišite stanje svojih procesov, ki utemeljuje izbrano oceno</t>
  </si>
  <si>
    <t>ena</t>
  </si>
  <si>
    <t>SLO</t>
  </si>
  <si>
    <t>ENG</t>
  </si>
  <si>
    <t>HRV</t>
  </si>
  <si>
    <t>ID</t>
  </si>
  <si>
    <t>Evaluation scale</t>
  </si>
  <si>
    <t>Evaluation</t>
  </si>
  <si>
    <t>7-8) Navedeni opis v veliki meri drži za našo organizacijo. Imamo jasen izdelan pristop k reševanju tega področja. Implementacija je v zaključni fazi, manjkajo še malenkosti. Jasno so vidni dobri rezultati, vpeljali smo tudi osnovne mehanizme spremljanja in izboljševanja.</t>
  </si>
  <si>
    <t>0) The description does not apply for the situation in our organization. We haven’t seriously thought about this area. There is still a lot of work to be done, we are at the very beginning.</t>
  </si>
  <si>
    <t>1-2) Only a small part of the description applies to our organization. The approach is unclear, we operate by inertia. We have identified the need for action. We have started to discuss how to proceed.</t>
  </si>
  <si>
    <t>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t>
  </si>
  <si>
    <t>7-8) The description is largely true for our organization. We have a clear approach to tackling this area. Implementation is in the final stage; only little things are missing. The approach clearly shows good results, we have introduced some basic monitoring and improvement mechanisms.</t>
  </si>
  <si>
    <t>9-10) That description is absolutely true. We have an excellent approach to covering this area. The approach is well established in practice and integrated with other business processes. The functioning and the effects are regularly monitored and adjusted as necessary.</t>
  </si>
  <si>
    <t>A1. Strategic direction</t>
  </si>
  <si>
    <t>A2. Organisational structure and requirements</t>
  </si>
  <si>
    <t>A3. Rewards &amp; sanctions</t>
  </si>
  <si>
    <t>A4. Legal affairs</t>
  </si>
  <si>
    <t>A5. HR administration</t>
  </si>
  <si>
    <t>B1. Goals and goal management interviews</t>
  </si>
  <si>
    <t>B2. Competences and development interviews</t>
  </si>
  <si>
    <t>C1. Recruitment and selection</t>
  </si>
  <si>
    <t>C2. Career</t>
  </si>
  <si>
    <t>C3. Training and education</t>
  </si>
  <si>
    <t>C4. Diagnostics</t>
  </si>
  <si>
    <t>D. Additional areas</t>
  </si>
  <si>
    <t>Our organization has a clearly defined organizational structure. Every employee clearly knows to whom they report for their work. Responsibilities and authorities are clearly defined. Job descriptions are up to date and clearly define the knowledge, skills, and other characteristics required for the position.</t>
  </si>
  <si>
    <t> In our organization, we have well elaborated procedures for the preparation, validation and communication of strategy as well as of annual and operational plans. The procedures are performed in all business areas (marketing, development, production / service, sales, finance, human resources...). Execution of the plans is regularly monitored and, if necessary, additional actions are introduced.</t>
  </si>
  <si>
    <t>Descrip-tion of the situation:</t>
  </si>
  <si>
    <t xml:space="preserve">Presoja po metodi ORVI Audit je sistematičen pregled stanja obstoječih procesov upravljanja s človeškimi viri v organizaciji in priprava predlogov za izboljšanje. Cilj je ugotoviti ali je morda smiselno / potrebno obstoječe sisteme izboljšati oz. nadgraditi.
</t>
  </si>
  <si>
    <t xml:space="preserve">Na osnovi ugotovljenega razkoraka med obstoječo in želeno situacijo se skupaj s strokovnimi službami pripravi akcijski načrt in časovni razpored za odpravo ugotovljenih pomanjkljivosti ali načrt za izgradnjo sistemov, ki v procesu upravljanja s človeškimi viri še manjkajo. Pričakovani rezultat ORVI Audit je vzpostavitev jasnosti in preglednosti splošnih procesov upravljanja s človeškimi viri.
</t>
  </si>
  <si>
    <t>Pričujoče poročilo je bilo pripravljeno po skrajšani metodologiji z orodjem ORVI Audit LIGHT. Za bolj precizne rezultate uporabite orodje ORVI Audit TOOL in izvedite obsežnejši projekt po modelu ORVI Navigator, ki vključuje naslednje glavne korake:</t>
  </si>
  <si>
    <t xml:space="preserve">      - Strateške usmeritve podjetja in izvedena kadrovska strategija</t>
  </si>
  <si>
    <t xml:space="preserve">      - Organiziranost in zahteve delovnih mest</t>
  </si>
  <si>
    <t xml:space="preserve">      - Privabljanje in selekcija</t>
  </si>
  <si>
    <t xml:space="preserve">      - Cilji in ciljni razgovori (ciljno vodenje)</t>
  </si>
  <si>
    <t xml:space="preserve">      - Kompetence in razvojni razgovori</t>
  </si>
  <si>
    <t xml:space="preserve">      - Sistem usposabljanja in izobraževanja</t>
  </si>
  <si>
    <t xml:space="preserve">      - Karierna politika</t>
  </si>
  <si>
    <t xml:space="preserve">      - Organizacijska in kadrovska diagnostika</t>
  </si>
  <si>
    <t xml:space="preserve">      - Sistem nagrajevanja in sankcioniranja</t>
  </si>
  <si>
    <t xml:space="preserve">      - Pravne zadeve</t>
  </si>
  <si>
    <t xml:space="preserve">      - Kadrovska administracija</t>
  </si>
  <si>
    <t xml:space="preserve">      - Dodatna področja</t>
  </si>
  <si>
    <t xml:space="preserve">      - Analiza podatkov iz ORVI Survey in ORVI Calculator</t>
  </si>
  <si>
    <t xml:space="preserve">      - Analiza dokumentacije</t>
  </si>
  <si>
    <t xml:space="preserve">      - Strukturiran razgovor z vodjem (in opcijsko strokovnjaki) za kadrovsko področje v organizaciji.</t>
  </si>
  <si>
    <t xml:space="preserve">      - Fokus delavnica z vzorčno skupino zaposlenih v organizaciji (opcijsko glede na velikost organizacije)</t>
  </si>
  <si>
    <t xml:space="preserve">      - Fokus skupina z vzorčno skupino vodij v organizaciji (opcijsko glede na velikost organizacije)</t>
  </si>
  <si>
    <t xml:space="preserve">      - Priprava poročila in priporočil.</t>
  </si>
  <si>
    <t>Vnesi kodo za izbor jezika-----&gt;</t>
  </si>
  <si>
    <t>SLO=</t>
  </si>
  <si>
    <t>ENG=</t>
  </si>
  <si>
    <t xml:space="preserve">Osnova za analizo in presojo procesov je model ORVI Navigator (glej sliko), ki vsebuje naslednje ključne podprocese: </t>
  </si>
  <si>
    <t>Introduction</t>
  </si>
  <si>
    <t>The basis for the analysis and assessment of the processes is ORVI Navigator model (see picture), which contains the following key sub-processes:</t>
  </si>
  <si>
    <t xml:space="preserve">      - Company strategic direction and consequent HR strategy</t>
  </si>
  <si>
    <t xml:space="preserve">      - Organisational structure and job requirements</t>
  </si>
  <si>
    <t xml:space="preserve">      - Recruitment and selection</t>
  </si>
  <si>
    <t xml:space="preserve">      - Goals and goal management interviews</t>
  </si>
  <si>
    <t xml:space="preserve">      - Competences and development interviews</t>
  </si>
  <si>
    <t xml:space="preserve">      - Training and education system</t>
  </si>
  <si>
    <t xml:space="preserve">      - Career policy</t>
  </si>
  <si>
    <t xml:space="preserve">      - Diagnostics (organizational and personnel)</t>
  </si>
  <si>
    <t xml:space="preserve">      - Rewards &amp; sanctions system</t>
  </si>
  <si>
    <t xml:space="preserve">      - Legal affairs</t>
  </si>
  <si>
    <t xml:space="preserve">      - HR administration</t>
  </si>
  <si>
    <t xml:space="preserve">      - Additional areas</t>
  </si>
  <si>
    <t>       - Analysis of data from the ORVI Survey and ORVI Calculator</t>
  </si>
  <si>
    <t>       - Analysis of documentation</t>
  </si>
  <si>
    <t>       - Structured interview with the manager (and optionally experts) of HR in the organization.</t>
  </si>
  <si>
    <t>       - Focus workshop with a sample group of employees of the organization (optional depending on the size of the organization)</t>
  </si>
  <si>
    <t>       - Preparation of the report and recommendations.</t>
  </si>
  <si>
    <t>More information can be found on the website:</t>
  </si>
  <si>
    <t xml:space="preserve">Assessment by the method of ORVI Audit is a systematic review of existing processes of human resource management in the organization and preparation of proposals for improvement. The aim is to determine whether it may be appropriate / necessary to improve or upgrade the existing systems.
</t>
  </si>
  <si>
    <t>This report has been prepared by the simplified methodology with ORVI Audit LIGHT. For more precise results, use ORVI Audit TOOL. Perform a more comprehensive project based on ORVI Navigator model. The project would include the following main steps:</t>
  </si>
  <si>
    <t xml:space="preserve">In cooperation between management and HR and based on the identified gaps between the existing and desired situation, an action plan and timetable are prepared to address the identified deficiencies or to build systems that are currently missing in the process of HRM. Expected result of ORVI Audit is to create clarity and transparency of HRM processes.
</t>
  </si>
  <si>
    <t>Datum izpisa</t>
  </si>
  <si>
    <t>Printout date</t>
  </si>
  <si>
    <t>The audit report on HRM processes for</t>
  </si>
  <si>
    <t>On the tab "Evaluation sheet" for each area of ORVI Navigator:</t>
  </si>
  <si>
    <t> - assess the situation using the provided evaluation scale</t>
  </si>
  <si>
    <t> - describe the status of your processes that justify the chosen evaluation</t>
  </si>
  <si>
    <t> - how do you monitor and improve the process (monitoring and improving)</t>
  </si>
  <si>
    <t>For more precise results, use the ORVI Audit TOOL. Perform a more comprehensive project based on ORVI Navigator model.</t>
  </si>
  <si>
    <t>C. Razvojni procesi</t>
  </si>
  <si>
    <t>Barvna lestvica:</t>
  </si>
  <si>
    <t xml:space="preserve">A2. Organiziranost 
in zahteve </t>
  </si>
  <si>
    <t xml:space="preserve">A1. Strateške 
usmeritve </t>
  </si>
  <si>
    <t xml:space="preserve">A5. Administrativne 
zadeve </t>
  </si>
  <si>
    <t xml:space="preserve">B1. Cilji in 
ciljni razgovori </t>
  </si>
  <si>
    <t xml:space="preserve">B2. Kompetence in
 razvojni razgovori </t>
  </si>
  <si>
    <t xml:space="preserve">C1. Privabljanje 
in selekcija </t>
  </si>
  <si>
    <t>B. Procesi vodenja</t>
  </si>
  <si>
    <t>D. Dodatna področja</t>
  </si>
  <si>
    <t>CRO=</t>
  </si>
  <si>
    <t>Instructions for using ORVI Audit LIGHT</t>
  </si>
  <si>
    <t>On the tab "Title page" enter the name of the company and - where appropriate - date.</t>
  </si>
  <si>
    <t> - read the description of the area</t>
  </si>
  <si>
    <t> - how and where the approach works in practice (implementation and integration)</t>
  </si>
  <si>
    <t>The report can also be exported to .pdf format. Select the tabs and use this command sequence: File / Export.</t>
  </si>
  <si>
    <t>To track progress you can periodically prepare the report.</t>
  </si>
  <si>
    <t>A. Osnovni procesi</t>
  </si>
  <si>
    <t>A1. Strategic 
direction</t>
  </si>
  <si>
    <t>A2. Organisational structure 
and requirements</t>
  </si>
  <si>
    <t>A3. Rewards 
&amp; sanctions</t>
  </si>
  <si>
    <t>B1. Goals and goal 
management interviews</t>
  </si>
  <si>
    <t>B2. Competences and 
development interviews</t>
  </si>
  <si>
    <t>C1. Recruitment 
and selection</t>
  </si>
  <si>
    <t>C3. Training 
and education</t>
  </si>
  <si>
    <t>A. Essential processes</t>
  </si>
  <si>
    <t>B. Leadership processes</t>
  </si>
  <si>
    <t>C. Development processes</t>
  </si>
  <si>
    <t>Colour scale:</t>
  </si>
  <si>
    <t>Undeveloped</t>
  </si>
  <si>
    <t>Poorly developed</t>
  </si>
  <si>
    <t>Medium developed</t>
  </si>
  <si>
    <t>Well developed</t>
  </si>
  <si>
    <t>Excellently developed</t>
  </si>
  <si>
    <t>Evaluacijska ljestvica</t>
  </si>
  <si>
    <t>Ocjena</t>
  </si>
  <si>
    <t>0) Opis ne odgovara situaciji u našoj organizaciji. Nismo još ozbiljno razmišljali o ovom području. Čeka nas još puno posla, tek smo na samom početku.</t>
  </si>
  <si>
    <t>1-2) Samo se mali dio opisa odnosi na našu organizaciju. Pristup je nejasan, djelujemo po inerciji. Utvrdili smo potrebu za djelovanjem. Počeli smo razgovarati o tome kako nastaviti.</t>
  </si>
  <si>
    <t>3-4) Opis više ne vrijedi nego vrijedi za našu organizaciju. Područje je još uvijek relativno nesređeno, djelujemo po inerciji. Ozbiljno razgovaramo o stanju i izazovima na ovom području. Blizu smo odlukama o našem pristupu i razmišljamo kako planove ostvariti u praksi.</t>
  </si>
  <si>
    <t>5-6) Opis do određene mjere vrijedi za našu organizaciju. Imamo solidan pristup rješavanju ovog područja. Provedba je u tijeku, ali još uvijek nismo uspjeli sve realizirati u praksi. Nismo u potpunosti sigurni da će sve djelovati. Mehanizmi praćenja još nisu uvedeni.</t>
  </si>
  <si>
    <t>7-8) Opis uglavnom vrijedi za našu organizaciju. Imamo jasan pristup rješavanju ovog područja. Provedba je u završnoj fazi, nedostaju samo sitnice. Pristup jasno pokazuje dobre rezultate, uveli smo neke osnovne mehanizme praćenja i poboljšanja.</t>
  </si>
  <si>
    <t>9-10) Taj je opis potpuno stoji. Imamo izvrstan pristup za pokrivanje ovog područja. Pristup je dobro uspostavljen u praksi i integriran s drugim poslovnim procesima. Funkcioniranje i učinci redovito se prate i prema potrebi prilagođavaju.</t>
  </si>
  <si>
    <t>Opis situacije:</t>
  </si>
  <si>
    <t>Naziv područja i opis stanja
Za svako područje opišite glavne karakteristike trenutnog stanja procesa:
- koji je vaš koncept, ideja, pristup (ispravnost pristupa)
- kako i gdje pristup djeluje u praksi (implementacija i integracija)
- kako pratite i poboljšavate proces (praćenje i poboljšavanje)</t>
  </si>
  <si>
    <t>Procedures regarding the employees are verified from the legal point of view and supported with appropriate documents. Proceedings are based on laws and regulations as well as on internal documents, which are adapted as necessary. The question of collective agreement and relations with labour organizations / representatives are properly dealt with.</t>
  </si>
  <si>
    <t>We regularly monitor the developments in the external and internal environment and consider the findings in the context of strategic planning. For the various possible scenarios, we regularly produce projections of future needs in terms of both the number of personnel as well as the structure and the required competencies. We survey how the employees perceive the working environment, we analyse the state of HRM processes and take action if necessary.</t>
  </si>
  <si>
    <t>A1. Strateška usmjerenja</t>
  </si>
  <si>
    <t>U našoj organizaciji imamo dobro razrađene postupke za pripremu, potvrđivanje i komunikaciju strategije kao i godišnjih i operativnih planova. Postupci se provode u svim poslovnim područjima (marketing, razvoj, proizvodnja / usluga, prodaja, financije, ljudski resursi ...). Izvršenje planova redovito se prati i po potrebi se uvode dodatne mjere.</t>
  </si>
  <si>
    <t>A2. Organiziranost i zahtjevi</t>
  </si>
  <si>
    <t>Naša organizacija ima jasno definiranu organizacijsku strukturu. Svaki zaposlenik jasno zna kome odgovara za svoj rad. Odgovornosti i ovlasti jasno su definirani. Opisi poslova su ažurni i jasno definiraju znanja, vještine i druge karakteristike potrebne na radnom mjestu.</t>
  </si>
  <si>
    <t>A3. Nagrađivanje</t>
  </si>
  <si>
    <t>U našoj organizaciji imamo jasan i transparentan sustav nagrađivanja. Sustav plaća je prikladan kako u smislu osnovnih plaća, tako i u pogledu nagrađivanja uspješnosti. Za uspješan rad zaposlenicima se oda priznanje i s nematerijalnim nagradama.</t>
  </si>
  <si>
    <t>A4. Pravni poslovi</t>
  </si>
  <si>
    <t>Postupci koji se odnose na zaposlenike provjereni su s pravnog vidika i poduprti odgovarajućim dokumentima. Postupci se temelje na zakonima i propisima, kao i na internim dokumentima, koje po potrebi prilagođavamo. Pitanje kolektivnog ugovora i odnosa s organizacijama / predstavnicima zaposlenika uspješno se rješava.</t>
  </si>
  <si>
    <t>A5. Kadrovska administracija</t>
  </si>
  <si>
    <t>Administrativni postupci jasno su definirani. Dokumenti su ispravno arhivirani, tako da je mogućnost uništavanja ili gubitka minimalna. Osiguravamo sljedivost uručivanja važnih dokumenata. Kadrovski informacijski sustav pokriva sve kadrovske postupke i povezan je s kadrovskim kao i s ostalim relevantnim dijelovima informacijskog sustava. Administrativni postupci i informacijski sustav omogućuju primjenu propisa o zaštiti osobnih podataka.</t>
  </si>
  <si>
    <t>B1. Ciljevi i ciljni razgovori</t>
  </si>
  <si>
    <t>U našoj organizaciji implementirali smo dobro strukturiran sustav kaskadiranja ciljeva organizacije na niže razine sve do svakog pojedinca. Postizanje organizacijskih ciljeva i osobnih ciljeva provjerava se nekoliko puta tijekom godine, daje se povratne informacije i, ako je potrebno, dogovara dodatne mjere. Svaki zaposlenik jasno zna koji su mu osobni zadaci i osobni ciljevi i kome je odgovoran za svoj rad.</t>
  </si>
  <si>
    <t>B2. Kompetencije i razvojni razgovori</t>
  </si>
  <si>
    <t>U našoj organizaciji imamo za sve zaposlenike jasno definiran sustav koji barem pruža smjernice o potrebnim ponašanjima (kompetencijama), znanjima, vještinama, praksama, metodama / stilovima rada, vrijednostima, kulturi itd. Redovito provodimo intervjue sa zaposlenicima na kojima se procjenjuje u kojoj mjeri pojedinac zadovoljava očekivanja i gdje je potrebno poboljšanje. Za najznačajnije utvrđene slabosti izrađuju se i provode razvojni planovi. Redovito pratimo napredak.</t>
  </si>
  <si>
    <t>C1. Pribavljanje i selekcija</t>
  </si>
  <si>
    <t>Potreba za novim zapošljavanjem planirana je dovoljno rano kako bi se omogućilo kvalitetno provođenje postupaka za pribavljanje kandidata, selekciju i za pravilno uvođenje u rad. U postupku sudjeluju i kadrovski stručnjaci  i predstavnici budućeg tima novozaposlene osobe.</t>
  </si>
  <si>
    <t>C2. Karijera</t>
  </si>
  <si>
    <t>U okviru našeg sustava karijere otkrivamo i buduće potrebe organizacije, kao i ambicije i potencijal pojedinaca. Osnovne informacije prikupljamo na razvojnim intervjuima, dubinske karijerne intervjue provode stručnjaci za ljudske resurse. Na temelju jasnih kriterija identificirali smo ključne i perspektivne zaposlenike. Obojima posvećujemo posebnu pozornost.</t>
  </si>
  <si>
    <t>C3. Osposobljavanje</t>
  </si>
  <si>
    <t>Sadržaj i opseg osposobljavanja planira se na temelju strateških usmjerenja organizacije i na temelju identificiranih potreba pojedinaca na određenim radnim mjestima. Svrha obuke je povećati njihovu sposobnost (kompetentnost) za postizanje ciljeva. Učinkovitost pojedinih osposobljavanja redovito se ocjenjuje praćenjem prijenosa znanja / vještina u praksu i kroz poboljšanu realizaciju postavljenih ciljeva. Popis ponuđenih osposobljavanja (katalog osposobljavanja) kontinuirano se prilagođava.</t>
  </si>
  <si>
    <t>C4. Dijagnostika</t>
  </si>
  <si>
    <t>Redovito pratimo kretanja u vanjskom i unutarnjem okruženju i razmatramo nalaze u kontekstu strateškog planiranja. Za različite moguće scenarije redovito izrađujemo projekcije budućih potreba u smislu broja osoblja, strukture i potrebnih kompetencija. Istražujemo kako zaposlenici percipiraju radno okruženje, analiziramo stanje procesa upravljanja ljudskim potencijalima i poduzimamo potrebne mjere.</t>
  </si>
  <si>
    <t>D. Dodatna područja</t>
  </si>
  <si>
    <t xml:space="preserve">U našoj organizaciji temeljito smo razmotrili naše specifične potrebe u vezi s podrškom naših zaposlenika. Uspostavili smo odgovarajuće sustave, koji uspješno funkcioniraju.
Slijedeći popis služi kao ilustracija: zaštita zdravlja, sigurnost, pružanje informacija (unutarnji bilten, intranet), obitelji prijazno radno mjesto, kantina, kapaciteti za godišnji odmor, rekreacija, pravna pomoć, osobna i psihološka pomoć, obiteljsko savjetovanje, pomoć u liječenje ovisnosti, socijalni rad ...
</t>
  </si>
  <si>
    <t>D1. Additional areas</t>
  </si>
  <si>
    <t>D1. Dodatna područja</t>
  </si>
  <si>
    <t>A4. Pravna pitanja</t>
  </si>
  <si>
    <t>ORVI Audit: chart</t>
  </si>
  <si>
    <t>ORVI Audit: graf</t>
  </si>
  <si>
    <t>B. Procesi rukovođenja</t>
  </si>
  <si>
    <t>Barvna skala:</t>
  </si>
  <si>
    <t>Nerazvijeno</t>
  </si>
  <si>
    <t>Slabo razvijeno</t>
  </si>
  <si>
    <t>Srednje razvijeno</t>
  </si>
  <si>
    <t>Dobro razvijeno</t>
  </si>
  <si>
    <t>Odlično razvijeno</t>
  </si>
  <si>
    <t>Dashboard</t>
  </si>
  <si>
    <t>      - Sustav osposobljavanja i obrazovanja</t>
  </si>
  <si>
    <t>      - Politika karijere</t>
  </si>
  <si>
    <t>      - Pravni poslovi</t>
  </si>
  <si>
    <t>      - Dodatna područja</t>
  </si>
  <si>
    <t>Više informacija možete pronaći na web stranici:</t>
  </si>
  <si>
    <t xml:space="preserve">  - Analiza podataka iz ORVI Survey i ORVI Calculator</t>
  </si>
  <si>
    <t xml:space="preserve">  - Analiza dokumentacije</t>
  </si>
  <si>
    <t xml:space="preserve">  - Priprema izvješća i preporuka.</t>
  </si>
  <si>
    <t>(the report has been prepared with ORVI Audit LIGHT)</t>
  </si>
  <si>
    <t>Procjena metodom ORVI Audit je sustavni pregled postojećih procesa upravljanja ljudskim resursima u organizaciji i priprema prijedloga za poboljšanje. Cilj je utvrditi dali je možda primjereno / potrebno poboljšanje ili nadogradnja postojećih sustava.</t>
  </si>
  <si>
    <t>U suradnji između rukovodstva i kadrovskih stručnjaka i na temelju utvrđenih razlika između postojeće i željene situacije pripremaju se akcijski plan i terminski raspored za rješavanje utvrđenih nedostataka ili izgradnju sustava koji trenutno nedostaju u procesu upravljanja ljudskim resursima. ORVI Audit stvara jasnoću i transparentnost procesa upravljanja ljudskim resursima.</t>
  </si>
  <si>
    <t>Osnova za analizu i procjenu procesa je ORVI Navigator model (vidi sliku), koji sadrži sljedeće ključne pod-procese:</t>
  </si>
  <si>
    <t>      - Strateška usmjerenja poduzeća i sukladnu strategiju ljudskih resursa</t>
  </si>
  <si>
    <t>      - Organizacijska struktura i zahtjevi za radna mjesta</t>
  </si>
  <si>
    <t>      - Pribavljanje i selekcija</t>
  </si>
  <si>
    <t>      - Kompetencije i razvojni razgovor</t>
  </si>
  <si>
    <t>      - Dijagnostika (organizacijska i kadrovska)</t>
  </si>
  <si>
    <t>      - Sustav nagrađivanja i sankcijoniranja</t>
  </si>
  <si>
    <t>      - Kadrovska administracija</t>
  </si>
  <si>
    <t>Ovo je izvješće pripremljeno skraćenom metodologijom s ORVI Audit LIGHT. Za preciznije rezultate koristite ORVI Audit TOOL. Izvedite širi projekt na temelju ORVI Navigator modela. Projekt bi obuhvatio sljedeće glavne korake:</t>
  </si>
  <si>
    <t xml:space="preserve">  - Strukturirani razgovor s voditeljem (opcijsko i sa stručnjacima) za kadrovsko područje u organizaciji.</t>
  </si>
  <si>
    <t xml:space="preserve">  - fokusna radionicu s uzorkom zaposlenika organizacije (opcijsko ovisno o veličini organizacije)</t>
  </si>
  <si>
    <t xml:space="preserve">  - fokusna skupina s uzorkom voditelja u organizaciji (opcijsko ovisno o veličini organizacije)</t>
  </si>
  <si>
    <t>Datum ispisa</t>
  </si>
  <si>
    <t>(Izvješće je pripremljeno s ORVI Audit LIGHT)</t>
  </si>
  <si>
    <t>      - Ciljevi i ciljni razgovori</t>
  </si>
  <si>
    <t>Izvješće o pregledu HRM procesa za poduzeće</t>
  </si>
  <si>
    <t>Upute za korištenje ORVI Audit LIGHT</t>
  </si>
  <si>
    <t>Na listu "Naslovna stranica" unesite naziv poduzeća i - prema potrebi - datum.</t>
  </si>
  <si>
    <t>Na listu "Evaluacijski list" za svako područje ORVI Navigatora:</t>
  </si>
  <si>
    <t>- pročitajte opis područja</t>
  </si>
  <si>
    <t>- procijenite situaciju koristeći ponuđenu ljestvicu za ocjenjivanje</t>
  </si>
  <si>
    <t>- opišite stanje vaših procesa koji podržavaju odabranu ocjenu</t>
  </si>
  <si>
    <t>Predlažemo da svoje procese procjenjujete prilično strogo. Pratite sva tri aspekta koji se pojavljuju na ljestvici.</t>
  </si>
  <si>
    <t>- koji je vaš koncept, ideja, pristup (solidnost pristupa)</t>
  </si>
  <si>
    <t>- kako i gdje pristup djeluje u praksi (implementacija i integracija)</t>
  </si>
  <si>
    <t>- kako pratite i poboljšavate proces (praćenje i poboljšanje)</t>
  </si>
  <si>
    <t>Izvješće se može ispisati odabirom lista od "Naslove stranice" do "Evaluacijskog lista" i ispisati ih kao obično.</t>
  </si>
  <si>
    <t>Izvješće se također može izvesti u format .pdf. Odaberite liste i upotrijebite slijedeće naredbe: File / Export.</t>
  </si>
  <si>
    <t>Za praćenje napretka možete periodički pripremati izvješće.</t>
  </si>
  <si>
    <t>Za preciznije rezultate koristite ORVI Audit TOOL. Izvršite širi projekt na temelju ORVI Navigator modela.</t>
  </si>
  <si>
    <t>Area title and description of the situation
For each area describe the main characteristics of the current state of the processes:
 - what your concept, idea and approach are (soundness of the approach)
 - how and where the approach works in practice (implementation and integration)
 - how do you monitor and improve the process (monitoring and improving)</t>
  </si>
  <si>
    <t>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t>
  </si>
  <si>
    <t>In our organization, we have a clear and transparent reward system. The salary system is adequate both in terms of basic salaries as well as in regard of rewarding performance. For successful work the employees are also recognized with intangible rewards.</t>
  </si>
  <si>
    <t>Administrative procedures are clearly defined. Documents are properly archived, so that the possibility of destruction or loss is minimal. We ensure the traceability of the delivery of important documents. Staff information system covers all HR processes and is connected within HR, as well as with other relevant parts of the information system. Both, the administrative procedures, as well as information system, enable the implementation of regulations on the protection of personal data.</t>
  </si>
  <si>
    <t>In our organization, we have implemented a well-structured system of cascading the organization's objectives to lower levels, all the way to each individual. The achievement of both organizational goals and personal goals is checked several times during the year to review, give feedback and, if necessary, to agree on additional actions. Every employee clearly knows what their personal tasks and personal goals are and to whom they are responsible for their work.</t>
  </si>
  <si>
    <t> In our organization, we have a clearly defined system for all employees that at least provides guidance on the required behaviour (competencies), knowledge, skills, behaviours, practices, methods / work styles, values, culture etc. We regularly carry out interviews with all employees where it is assessed the extent to which an individual meets the expectations and where improvement is needed. For the most significant identified weaknesses development plans are prepared and implemented. We regularly monitor progress.</t>
  </si>
  <si>
    <t>The need for new employments are planned early enough to enable a proper execution of the procedures for recruiting, selection and for proper onboarding of the candidates. Both HR professionals and representatives of the future team of the newly hired employee participate in the procedures.</t>
  </si>
  <si>
    <t>In the context of our career system we detect both the future needs of the organization as well as the ambition and the potential of individuals. We collect the basic information in developmental interviews, in-depth career interviews are carried out by the HR professionals. Based on clear criteria, we have identified the key and perspective employees. Both are paid special attention to.</t>
  </si>
  <si>
    <t>The content and scope of the training is planned based on the strategic direction of the organization and on the identified needs of individuals holding specific jobs. The purpose of the training is to enhance their ability (competence) to achieve the objectives. The effectiveness of specific trainings is regularly assessed through monitoring the transfer of knowledge / skills into practice and through improved realization of the set goals. The list of trainings offered (training catalogue) is continuously adapted.</t>
  </si>
  <si>
    <t>In our organization, we have thoroughly considered our specific needs in regard to supporting our employees. We have established adequate systems and they function successfully.
The following list serves as an illustration: protection of health, safety, providing information (internal newsletter, intranet), a family-friendly workplace, canteen, holiday facilities, recreation, legal assistance, personal and psychological assistance, family counselling, help in treatment of addiction, social work ...</t>
  </si>
  <si>
    <t>       - Focus workshop with a sample group of leaders in the organization (optional depending on the size of the organization)</t>
  </si>
  <si>
    <t>We suggest that you evaluate your processes strictly. Observe all three aspects, which appear in the evaluation.</t>
  </si>
  <si>
    <t> - what your concept, idea and approach are(soundness of the approach)</t>
  </si>
  <si>
    <t>Report can be printed by selecting the tabs from “Title page” to “Evaluation sheet” and by printing them as normal.</t>
  </si>
  <si>
    <t>Semafor po ORVI Navigatoru</t>
  </si>
  <si>
    <t>Navodilo za uporabo</t>
  </si>
  <si>
    <t>ORVI Audit - Naslovnica</t>
  </si>
  <si>
    <t>ORVI Audit - Uvod</t>
  </si>
  <si>
    <t>ORVI Audit - Semafor</t>
  </si>
  <si>
    <t>Ocenjevalni list</t>
  </si>
  <si>
    <t>Prevodi</t>
  </si>
  <si>
    <t>Instructions for use</t>
  </si>
  <si>
    <t>ORVI Audit - Title page</t>
  </si>
  <si>
    <t>ORVI Audit - Introduction</t>
  </si>
  <si>
    <t>ORVI Audit - Dashboard</t>
  </si>
  <si>
    <t>Evaluation sheet</t>
  </si>
  <si>
    <t>Translations</t>
  </si>
  <si>
    <t>ORVI Audit - Naslovna stranica</t>
  </si>
  <si>
    <t>Upute za uporabu</t>
  </si>
  <si>
    <t>Evaluacijski list</t>
  </si>
  <si>
    <t>Prijevodi</t>
  </si>
  <si>
    <t>&lt;---- Vpišite naziv podjetja.</t>
  </si>
  <si>
    <t>&lt;---- Datum avtomastsko prikaže trenutni sistemski  datum. Po potrebi ga lahko popravite. Po tem se ne bo več sam avtomatsko posodabljal.</t>
  </si>
  <si>
    <t>&lt;---- Enter the company name.</t>
  </si>
  <si>
    <t>&lt;---- Unesite naziv poduzeća.</t>
  </si>
  <si>
    <t>&lt;---- The current system date is shown. If needed you can overwrite it. Afterwards it won't be automatically updated.</t>
  </si>
  <si>
    <t>&lt;---- Automastsko se prikazuje trenutačni sistemski datum. Prema potrebi ga možete ispraviti. Poslije se više neće automatski ažurirati.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</si>
</sst>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9"/>
      <color indexed="8"/>
      <name val="Calibri"/>
      <family val="2"/>
    </font>
    <font>
      <sz val="9"/>
      <color theme="1"/>
      <name val="Calibri"/>
      <family val="2"/>
      <charset val="238"/>
      <scheme val="minor"/>
    </font>
    <font>
      <sz val="11"/>
      <color indexed="63"/>
      <name val="Calibri"/>
      <family val="2"/>
    </font>
    <font>
      <sz val="9"/>
      <color indexed="8"/>
      <name val="Calibri"/>
      <family val="2"/>
      <charset val="238"/>
    </font>
    <font>
      <sz val="11"/>
      <color indexed="8"/>
      <name val="Calibri"/>
      <family val="2"/>
      <charset val="238"/>
    </font>
    <font>
      <b/>
      <sz val="28"/>
      <color rgb="FFE30B3E"/>
      <name val="Franklin Gothic Book"/>
      <family val="2"/>
      <charset val="238"/>
    </font>
    <font>
      <sz val="10"/>
      <name val="Calibri"/>
      <family val="2"/>
      <charset val="238"/>
      <scheme val="minor"/>
    </font>
    <font>
      <b/>
      <sz val="10"/>
      <name val="Franklin Gothic Book"/>
      <family val="2"/>
      <charset val="238"/>
    </font>
    <font>
      <sz val="22"/>
      <color theme="1"/>
      <name val="Calibri"/>
      <family val="2"/>
      <charset val="238"/>
      <scheme val="minor"/>
    </font>
    <font>
      <sz val="20"/>
      <color theme="1"/>
      <name val="Calibri"/>
      <family val="2"/>
      <charset val="238"/>
      <scheme val="minor"/>
    </font>
    <font>
      <sz val="16"/>
      <color theme="1"/>
      <name val="Calibri"/>
      <family val="2"/>
      <charset val="238"/>
      <scheme val="minor"/>
    </font>
    <font>
      <sz val="10"/>
      <color indexed="8"/>
      <name val="Calibri"/>
      <family val="2"/>
      <charset val="238"/>
    </font>
    <font>
      <sz val="18"/>
      <color theme="1"/>
      <name val="Calibri"/>
      <family val="2"/>
      <charset val="238"/>
      <scheme val="minor"/>
    </font>
    <font>
      <sz val="24"/>
      <color theme="1"/>
      <name val="Calibri"/>
      <family val="2"/>
      <charset val="238"/>
      <scheme val="minor"/>
    </font>
    <font>
      <sz val="9"/>
      <name val="Calibri"/>
      <family val="2"/>
      <charset val="238"/>
      <scheme val="minor"/>
    </font>
    <font>
      <b/>
      <sz val="11"/>
      <color indexed="8"/>
      <name val="Calibri"/>
      <family val="2"/>
    </font>
    <font>
      <sz val="20"/>
      <color rgb="FFE30B3E"/>
      <name val="Franklin Gothic Demi"/>
      <family val="2"/>
      <charset val="238"/>
    </font>
    <font>
      <b/>
      <sz val="24"/>
      <color theme="1"/>
      <name val="Calibri"/>
      <family val="2"/>
      <charset val="238"/>
      <scheme val="minor"/>
    </font>
    <font>
      <b/>
      <sz val="18"/>
      <color theme="1"/>
      <name val="Calibri"/>
      <family val="2"/>
      <charset val="238"/>
      <scheme val="minor"/>
    </font>
    <font>
      <b/>
      <sz val="24"/>
      <color rgb="FFE30B3E"/>
      <name val="Franklin Gothic Book"/>
      <family val="2"/>
      <charset val="238"/>
    </font>
    <font>
      <b/>
      <sz val="18"/>
      <color rgb="FFE30B3E"/>
      <name val="Franklin Gothic Book"/>
      <family val="2"/>
      <charset val="238"/>
    </font>
    <font>
      <sz val="9"/>
      <color indexed="81"/>
      <name val="Tahoma"/>
      <family val="2"/>
      <charset val="238"/>
    </font>
    <font>
      <u/>
      <sz val="11"/>
      <color theme="10"/>
      <name val="Calibri"/>
      <family val="2"/>
      <charset val="238"/>
      <scheme val="minor"/>
    </font>
    <font>
      <sz val="11"/>
      <color theme="0" tint="-4.9989318521683403E-2"/>
      <name val="Calibri"/>
      <family val="2"/>
      <charset val="238"/>
      <scheme val="minor"/>
    </font>
    <font>
      <b/>
      <sz val="16"/>
      <color rgb="FFE30B3E"/>
      <name val="Franklin Gothic Book"/>
      <family val="2"/>
      <charset val="238"/>
    </font>
    <font>
      <sz val="10.5"/>
      <color rgb="FF000000"/>
      <name val="Calibri"/>
      <family val="2"/>
      <charset val="238"/>
      <scheme val="minor"/>
    </font>
    <font>
      <b/>
      <u/>
      <sz val="10.5"/>
      <color rgb="FF000000"/>
      <name val="Calibri"/>
      <family val="2"/>
      <charset val="238"/>
      <scheme val="minor"/>
    </font>
    <font>
      <sz val="11"/>
      <color theme="0"/>
      <name val="Calibri"/>
      <family val="2"/>
      <charset val="238"/>
      <scheme val="minor"/>
    </font>
    <font>
      <sz val="11"/>
      <name val="Calibri"/>
      <family val="2"/>
      <charset val="238"/>
      <scheme val="minor"/>
    </font>
    <font>
      <sz val="20"/>
      <name val="Calibri"/>
      <family val="2"/>
      <charset val="238"/>
      <scheme val="minor"/>
    </font>
    <font>
      <sz val="11"/>
      <color rgb="FFFF0000"/>
      <name val="Calibri"/>
      <family val="2"/>
      <charset val="238"/>
      <scheme val="minor"/>
    </font>
    <font>
      <b/>
      <sz val="12"/>
      <color rgb="FFFF0000"/>
      <name val="Calibri"/>
      <family val="2"/>
      <charset val="238"/>
      <scheme val="minor"/>
    </font>
    <font>
      <sz val="12"/>
      <color rgb="FFFF0000"/>
      <name val="Calibri"/>
      <family val="2"/>
      <charset val="238"/>
      <scheme val="minor"/>
    </font>
    <font>
      <b/>
      <sz val="10"/>
      <color theme="0"/>
      <name val="Calibri"/>
      <family val="2"/>
      <charset val="238"/>
      <scheme val="minor"/>
    </font>
    <font>
      <b/>
      <sz val="18"/>
      <color theme="8" tint="-0.249977111117893"/>
      <name val="Franklin Gothic Book"/>
      <family val="2"/>
      <charset val="238"/>
    </font>
    <font>
      <b/>
      <sz val="18"/>
      <color rgb="FFC00000"/>
      <name val="Franklin Gothic Book"/>
      <family val="2"/>
      <charset val="238"/>
    </font>
    <font>
      <b/>
      <sz val="18"/>
      <color rgb="FF00B050"/>
      <name val="Franklin Gothic Book"/>
      <family val="2"/>
      <charset val="238"/>
    </font>
    <font>
      <b/>
      <sz val="18"/>
      <color theme="7" tint="0.39997558519241921"/>
      <name val="Franklin Gothic Book"/>
      <family val="2"/>
      <charset val="238"/>
    </font>
    <font>
      <sz val="8"/>
      <name val="Calibri"/>
      <family val="2"/>
      <charset val="238"/>
      <scheme val="minor"/>
    </font>
    <font>
      <b/>
      <sz val="22"/>
      <color theme="1"/>
      <name val="Calibri"/>
      <family val="2"/>
      <charset val="238"/>
      <scheme val="minor"/>
    </font>
    <font>
      <sz val="8"/>
      <color rgb="FF000000"/>
      <name val="Segoe UI"/>
      <family val="2"/>
      <charset val="238"/>
    </font>
  </fonts>
  <fills count="1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800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19">
    <xf numFmtId="0" fontId="0" fillId="0" borderId="0" xfId="0"/>
    <xf numFmtId="0" fontId="0" fillId="0" borderId="0" xfId="0" applyFont="1"/>
    <xf numFmtId="0" fontId="7" fillId="0" borderId="0" xfId="0" applyFont="1"/>
    <xf numFmtId="0" fontId="0" fillId="0" borderId="1" xfId="0" applyFont="1" applyBorder="1"/>
    <xf numFmtId="0" fontId="0" fillId="0" borderId="1" xfId="0" applyFont="1" applyBorder="1" applyAlignment="1">
      <alignment wrapText="1"/>
    </xf>
    <xf numFmtId="0" fontId="0" fillId="0" borderId="0" xfId="0" applyAlignment="1"/>
    <xf numFmtId="0" fontId="0" fillId="0" borderId="0" xfId="0" applyFont="1" applyAlignment="1"/>
    <xf numFmtId="0" fontId="2" fillId="4" borderId="0" xfId="0" applyFont="1" applyFill="1" applyAlignment="1">
      <alignment horizontal="left" vertical="top"/>
    </xf>
    <xf numFmtId="0" fontId="8" fillId="4" borderId="0" xfId="0" applyFont="1" applyFill="1" applyAlignment="1">
      <alignment vertical="center"/>
    </xf>
    <xf numFmtId="0" fontId="0" fillId="4" borderId="0" xfId="0" applyFill="1" applyBorder="1" applyAlignment="1">
      <alignment horizontal="left" vertical="top"/>
    </xf>
    <xf numFmtId="0" fontId="9" fillId="4" borderId="0" xfId="0" applyFont="1" applyFill="1" applyBorder="1" applyAlignment="1">
      <alignment horizontal="left" vertical="top"/>
    </xf>
    <xf numFmtId="0" fontId="11" fillId="0" borderId="0" xfId="0" applyFont="1"/>
    <xf numFmtId="0" fontId="0" fillId="5" borderId="1" xfId="0" applyFill="1" applyBorder="1"/>
    <xf numFmtId="0" fontId="0" fillId="0" borderId="1" xfId="0" applyBorder="1"/>
    <xf numFmtId="9" fontId="11" fillId="0" borderId="0" xfId="1" applyFont="1"/>
    <xf numFmtId="0" fontId="11" fillId="0" borderId="1" xfId="0" applyFont="1" applyBorder="1"/>
    <xf numFmtId="9" fontId="12" fillId="11" borderId="1" xfId="1" applyFont="1" applyFill="1" applyBorder="1"/>
    <xf numFmtId="0" fontId="12" fillId="9" borderId="1" xfId="0" applyFont="1" applyFill="1" applyBorder="1"/>
    <xf numFmtId="9" fontId="12" fillId="0" borderId="1" xfId="1" applyFont="1" applyBorder="1"/>
    <xf numFmtId="0" fontId="12" fillId="10" borderId="1" xfId="0" applyFont="1" applyFill="1" applyBorder="1"/>
    <xf numFmtId="0" fontId="12" fillId="11" borderId="1" xfId="0" applyFont="1" applyFill="1" applyBorder="1"/>
    <xf numFmtId="0" fontId="12" fillId="12" borderId="1" xfId="0" applyFont="1" applyFill="1" applyBorder="1"/>
    <xf numFmtId="0" fontId="12" fillId="13" borderId="1" xfId="0" applyFont="1" applyFill="1" applyBorder="1"/>
    <xf numFmtId="0" fontId="9" fillId="4" borderId="0" xfId="0" applyFont="1" applyFill="1" applyBorder="1" applyAlignment="1">
      <alignment horizontal="left" vertical="center"/>
    </xf>
    <xf numFmtId="9" fontId="17" fillId="4" borderId="0" xfId="1" applyFont="1" applyFill="1" applyBorder="1" applyAlignment="1">
      <alignment horizontal="left" vertical="center" indent="1"/>
    </xf>
    <xf numFmtId="9" fontId="17" fillId="4" borderId="0" xfId="1" applyFont="1" applyFill="1" applyBorder="1" applyAlignment="1">
      <alignment horizontal="left" vertical="center"/>
    </xf>
    <xf numFmtId="0" fontId="0" fillId="4" borderId="0" xfId="0" applyFill="1"/>
    <xf numFmtId="0" fontId="22" fillId="4" borderId="0" xfId="0" applyFont="1" applyFill="1" applyAlignment="1">
      <alignment vertical="center" wrapText="1"/>
    </xf>
    <xf numFmtId="0" fontId="0" fillId="4" borderId="0" xfId="0" applyFont="1" applyFill="1"/>
    <xf numFmtId="0" fontId="0" fillId="4" borderId="0" xfId="0" applyFill="1" applyProtection="1"/>
    <xf numFmtId="0" fontId="0" fillId="0" borderId="0" xfId="0" applyProtection="1"/>
    <xf numFmtId="0" fontId="0" fillId="4" borderId="0" xfId="0" applyFont="1" applyFill="1" applyProtection="1"/>
    <xf numFmtId="0" fontId="6" fillId="6" borderId="0" xfId="0" applyFont="1" applyFill="1" applyAlignment="1" applyProtection="1">
      <alignment wrapText="1"/>
    </xf>
    <xf numFmtId="0" fontId="6" fillId="7" borderId="0" xfId="0" applyFont="1" applyFill="1" applyAlignment="1" applyProtection="1">
      <alignment wrapText="1"/>
    </xf>
    <xf numFmtId="0" fontId="0" fillId="0" borderId="0" xfId="0" applyFont="1" applyAlignment="1" applyProtection="1">
      <alignment wrapText="1"/>
    </xf>
    <xf numFmtId="0" fontId="0" fillId="4" borderId="0" xfId="0" applyFont="1" applyFill="1" applyAlignment="1" applyProtection="1">
      <alignment wrapText="1"/>
    </xf>
    <xf numFmtId="0" fontId="14" fillId="4" borderId="0" xfId="0" applyFont="1" applyFill="1" applyBorder="1" applyAlignment="1" applyProtection="1">
      <alignment horizontal="center" wrapText="1"/>
    </xf>
    <xf numFmtId="0" fontId="14" fillId="4" borderId="0" xfId="0" applyFont="1" applyFill="1" applyBorder="1" applyAlignment="1" applyProtection="1">
      <alignment horizontal="left" wrapText="1"/>
    </xf>
    <xf numFmtId="0" fontId="14" fillId="4" borderId="0" xfId="0" applyFont="1" applyFill="1" applyBorder="1" applyAlignment="1" applyProtection="1">
      <alignment vertical="center" wrapText="1"/>
    </xf>
    <xf numFmtId="0" fontId="14" fillId="4" borderId="0" xfId="0" applyFont="1" applyFill="1" applyBorder="1" applyAlignment="1" applyProtection="1">
      <alignment horizontal="center" vertical="center" wrapText="1"/>
    </xf>
    <xf numFmtId="9" fontId="21" fillId="3" borderId="3" xfId="1" applyFont="1" applyFill="1" applyBorder="1" applyAlignment="1" applyProtection="1">
      <alignment vertical="center"/>
    </xf>
    <xf numFmtId="0" fontId="3" fillId="5" borderId="6" xfId="0" applyFont="1" applyFill="1" applyBorder="1" applyAlignment="1" applyProtection="1">
      <alignment vertical="center" wrapText="1"/>
    </xf>
    <xf numFmtId="0" fontId="3" fillId="5" borderId="4" xfId="0" applyFont="1" applyFill="1" applyBorder="1" applyAlignment="1" applyProtection="1">
      <alignment vertical="center" wrapText="1"/>
    </xf>
    <xf numFmtId="164" fontId="0" fillId="4" borderId="0" xfId="0" applyNumberFormat="1" applyFont="1" applyFill="1" applyProtection="1"/>
    <xf numFmtId="0" fontId="8" fillId="4" borderId="0" xfId="0" applyFont="1" applyFill="1" applyAlignment="1" applyProtection="1">
      <alignment vertical="center"/>
      <protection locked="0"/>
    </xf>
    <xf numFmtId="14" fontId="13" fillId="4" borderId="0" xfId="0" applyNumberFormat="1" applyFont="1" applyFill="1" applyAlignment="1" applyProtection="1">
      <alignment horizontal="left"/>
      <protection locked="0"/>
    </xf>
    <xf numFmtId="0" fontId="25" fillId="0" borderId="0" xfId="2"/>
    <xf numFmtId="0" fontId="16" fillId="4" borderId="0" xfId="0" applyFont="1" applyFill="1" applyAlignment="1">
      <alignment vertical="top"/>
    </xf>
    <xf numFmtId="0" fontId="23" fillId="4" borderId="0" xfId="0" applyFont="1" applyFill="1" applyAlignment="1">
      <alignment vertical="center"/>
    </xf>
    <xf numFmtId="14" fontId="10" fillId="4" borderId="0" xfId="0" applyNumberFormat="1" applyFont="1" applyFill="1" applyAlignment="1">
      <alignment horizontal="right" vertical="center"/>
    </xf>
    <xf numFmtId="0" fontId="25" fillId="4" borderId="0" xfId="2" applyFill="1"/>
    <xf numFmtId="0" fontId="0" fillId="4" borderId="0" xfId="0" applyFont="1" applyFill="1" applyBorder="1"/>
    <xf numFmtId="0" fontId="0" fillId="5" borderId="3" xfId="0" applyFont="1" applyFill="1" applyBorder="1" applyAlignment="1" applyProtection="1">
      <alignment vertical="center" wrapText="1"/>
    </xf>
    <xf numFmtId="0" fontId="0" fillId="0" borderId="0" xfId="0" applyBorder="1"/>
    <xf numFmtId="0" fontId="7" fillId="8" borderId="0" xfId="0" applyFont="1" applyFill="1" applyBorder="1"/>
    <xf numFmtId="0" fontId="7" fillId="0" borderId="0" xfId="0" applyFont="1" applyBorder="1"/>
    <xf numFmtId="0" fontId="0" fillId="0" borderId="0" xfId="0" applyBorder="1" applyAlignment="1"/>
    <xf numFmtId="0" fontId="7" fillId="7" borderId="0" xfId="0" applyFont="1" applyFill="1" applyBorder="1" applyAlignment="1"/>
    <xf numFmtId="0" fontId="4" fillId="0" borderId="0" xfId="0" applyFont="1" applyFill="1" applyBorder="1" applyAlignment="1">
      <alignment vertical="center" wrapText="1"/>
    </xf>
    <xf numFmtId="9" fontId="32" fillId="0" borderId="0" xfId="1" applyFont="1"/>
    <xf numFmtId="0" fontId="31" fillId="0" borderId="0" xfId="0" applyFont="1"/>
    <xf numFmtId="9" fontId="26" fillId="5" borderId="3" xfId="1" applyFont="1" applyFill="1" applyBorder="1" applyAlignment="1" applyProtection="1">
      <alignment horizontal="center" vertical="center"/>
    </xf>
    <xf numFmtId="0" fontId="15" fillId="4" borderId="0" xfId="0" applyFont="1" applyFill="1" applyAlignment="1" applyProtection="1">
      <alignment vertical="center"/>
    </xf>
    <xf numFmtId="0" fontId="5" fillId="4" borderId="7" xfId="0" applyFont="1" applyFill="1" applyBorder="1" applyAlignment="1" applyProtection="1">
      <alignment wrapText="1"/>
    </xf>
    <xf numFmtId="0" fontId="0" fillId="4" borderId="0" xfId="0" applyFill="1" applyAlignment="1">
      <alignment wrapText="1"/>
    </xf>
    <xf numFmtId="9" fontId="20" fillId="2" borderId="3" xfId="1" applyFont="1" applyFill="1" applyBorder="1" applyAlignment="1" applyProtection="1">
      <alignment vertical="center"/>
    </xf>
    <xf numFmtId="0" fontId="3" fillId="5" borderId="5" xfId="0" applyFont="1" applyFill="1" applyBorder="1" applyAlignment="1" applyProtection="1">
      <alignment vertical="top" wrapText="1"/>
    </xf>
    <xf numFmtId="0" fontId="14" fillId="5" borderId="3" xfId="0" applyFont="1" applyFill="1" applyBorder="1" applyAlignment="1" applyProtection="1">
      <alignment horizontal="left" wrapText="1"/>
    </xf>
    <xf numFmtId="0" fontId="4" fillId="5" borderId="2" xfId="0" applyFont="1" applyFill="1" applyBorder="1" applyAlignment="1" applyProtection="1">
      <alignment vertical="center" wrapText="1"/>
    </xf>
    <xf numFmtId="0" fontId="30" fillId="4" borderId="0" xfId="0" applyFont="1" applyFill="1" applyProtection="1">
      <protection locked="0"/>
    </xf>
    <xf numFmtId="0" fontId="14" fillId="5" borderId="3" xfId="0" applyFont="1" applyFill="1" applyBorder="1" applyAlignment="1" applyProtection="1">
      <alignment horizontal="center" vertical="center" wrapText="1"/>
    </xf>
    <xf numFmtId="0" fontId="14" fillId="5" borderId="8" xfId="0" applyFont="1" applyFill="1" applyBorder="1" applyAlignment="1" applyProtection="1">
      <alignment horizontal="left" wrapText="1"/>
    </xf>
    <xf numFmtId="0" fontId="14" fillId="5" borderId="3" xfId="0" applyFont="1" applyFill="1" applyBorder="1" applyAlignment="1" applyProtection="1">
      <alignment vertical="center" wrapText="1"/>
    </xf>
    <xf numFmtId="0" fontId="4" fillId="0" borderId="1" xfId="0" applyFont="1" applyBorder="1" applyAlignment="1">
      <alignment vertical="center" wrapText="1"/>
    </xf>
    <xf numFmtId="0" fontId="4" fillId="0" borderId="1" xfId="0" applyFont="1" applyBorder="1" applyAlignment="1">
      <alignment wrapText="1"/>
    </xf>
    <xf numFmtId="0" fontId="28" fillId="0" borderId="0" xfId="0" applyFont="1" applyAlignment="1">
      <alignment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1" borderId="0" xfId="0" applyFont="1" applyFill="1" applyProtection="1"/>
    <xf numFmtId="0" fontId="0" fillId="4" borderId="0" xfId="0" applyFont="1" applyFill="1" applyAlignment="1">
      <alignment wrapText="1"/>
    </xf>
    <xf numFmtId="0" fontId="18" fillId="5" borderId="6" xfId="0" applyFont="1" applyFill="1" applyBorder="1" applyAlignment="1" applyProtection="1">
      <alignment horizontal="left" vertical="top" wrapText="1"/>
    </xf>
    <xf numFmtId="0" fontId="19" fillId="4" borderId="8" xfId="0" applyFont="1" applyFill="1" applyBorder="1" applyAlignment="1" applyProtection="1">
      <alignment horizontal="left" vertical="center" wrapText="1"/>
    </xf>
    <xf numFmtId="0" fontId="19" fillId="4" borderId="8" xfId="0" applyFont="1" applyFill="1" applyBorder="1" applyAlignment="1" applyProtection="1">
      <alignment horizontal="left" vertical="center" wrapText="1"/>
    </xf>
    <xf numFmtId="0" fontId="18" fillId="5" borderId="6" xfId="0" applyFont="1" applyFill="1" applyBorder="1" applyAlignment="1" applyProtection="1">
      <alignment horizontal="left" vertical="top" wrapText="1"/>
    </xf>
    <xf numFmtId="0" fontId="0" fillId="14" borderId="0" xfId="0" applyFill="1" applyAlignment="1">
      <alignment wrapText="1"/>
    </xf>
    <xf numFmtId="0" fontId="0" fillId="14" borderId="0" xfId="0" applyFill="1"/>
    <xf numFmtId="0" fontId="2" fillId="0" borderId="0" xfId="0" applyFont="1" applyFill="1" applyAlignment="1">
      <alignment horizontal="left" vertical="top"/>
    </xf>
    <xf numFmtId="0" fontId="0" fillId="0" borderId="0" xfId="0" applyFill="1" applyBorder="1" applyAlignment="1">
      <alignment horizontal="left" vertical="top"/>
    </xf>
    <xf numFmtId="0" fontId="31" fillId="0" borderId="0" xfId="0" applyFont="1" applyFill="1" applyBorder="1"/>
    <xf numFmtId="0" fontId="0" fillId="0" borderId="0" xfId="0" applyFill="1"/>
    <xf numFmtId="0" fontId="33" fillId="14" borderId="0" xfId="0" applyFont="1" applyFill="1" applyBorder="1"/>
    <xf numFmtId="0" fontId="34" fillId="14" borderId="0" xfId="0" applyFont="1" applyFill="1" applyBorder="1" applyAlignment="1">
      <alignment horizontal="left"/>
    </xf>
    <xf numFmtId="0" fontId="35" fillId="14" borderId="0" xfId="0" applyFont="1" applyFill="1" applyBorder="1" applyAlignment="1">
      <alignment horizontal="left" vertical="center"/>
    </xf>
    <xf numFmtId="0" fontId="33" fillId="14" borderId="0" xfId="0" applyFont="1" applyFill="1" applyBorder="1" applyAlignment="1">
      <alignment wrapText="1"/>
    </xf>
    <xf numFmtId="0" fontId="30" fillId="14" borderId="0" xfId="0" applyFont="1" applyFill="1" applyBorder="1"/>
    <xf numFmtId="9" fontId="33" fillId="14" borderId="0" xfId="0" applyNumberFormat="1" applyFont="1" applyFill="1" applyBorder="1"/>
    <xf numFmtId="0" fontId="36" fillId="14" borderId="0" xfId="0" applyFont="1" applyFill="1" applyBorder="1" applyAlignment="1">
      <alignment wrapText="1"/>
    </xf>
    <xf numFmtId="0" fontId="36" fillId="14" borderId="0" xfId="0" applyFont="1" applyFill="1" applyBorder="1"/>
    <xf numFmtId="0" fontId="37" fillId="14" borderId="0" xfId="0" applyFont="1" applyFill="1" applyBorder="1"/>
    <xf numFmtId="0" fontId="38" fillId="14" borderId="0" xfId="0" applyFont="1" applyFill="1" applyBorder="1"/>
    <xf numFmtId="0" fontId="39" fillId="14" borderId="0" xfId="0" applyFont="1" applyFill="1" applyBorder="1"/>
    <xf numFmtId="0" fontId="40" fillId="14" borderId="0" xfId="0" applyFont="1" applyFill="1" applyBorder="1"/>
    <xf numFmtId="0" fontId="41" fillId="14" borderId="0" xfId="0" applyFont="1" applyFill="1" applyBorder="1"/>
    <xf numFmtId="0" fontId="0" fillId="4" borderId="0" xfId="0" quotePrefix="1" applyFill="1" applyAlignment="1">
      <alignment wrapText="1"/>
    </xf>
    <xf numFmtId="0" fontId="2" fillId="11" borderId="0" xfId="0" applyFont="1" applyFill="1"/>
    <xf numFmtId="0" fontId="42" fillId="11" borderId="0" xfId="0" applyFont="1" applyFill="1"/>
    <xf numFmtId="0" fontId="41" fillId="7" borderId="0" xfId="0" applyFont="1" applyFill="1" applyBorder="1"/>
    <xf numFmtId="0" fontId="2" fillId="0" borderId="0" xfId="0" applyFont="1"/>
    <xf numFmtId="0" fontId="41" fillId="2" borderId="0" xfId="0" applyFont="1" applyFill="1" applyBorder="1" applyAlignment="1">
      <alignment wrapText="1"/>
    </xf>
    <xf numFmtId="14" fontId="13" fillId="4" borderId="0" xfId="0" applyNumberFormat="1" applyFont="1" applyFill="1" applyAlignment="1" applyProtection="1">
      <alignment horizontal="left"/>
    </xf>
    <xf numFmtId="0" fontId="27" fillId="4" borderId="0" xfId="0" applyFont="1" applyFill="1" applyAlignment="1">
      <alignment horizontal="left" vertical="center"/>
    </xf>
    <xf numFmtId="9" fontId="17" fillId="4" borderId="0" xfId="1" applyFont="1" applyFill="1" applyBorder="1" applyAlignment="1">
      <alignment horizontal="left" vertical="center"/>
    </xf>
    <xf numFmtId="0" fontId="10" fillId="4" borderId="0" xfId="0" applyFont="1" applyFill="1" applyBorder="1" applyAlignment="1">
      <alignment horizontal="left" vertical="top" wrapText="1"/>
    </xf>
    <xf numFmtId="0" fontId="18" fillId="5" borderId="6" xfId="0" applyFont="1" applyFill="1" applyBorder="1" applyAlignment="1" applyProtection="1">
      <alignment horizontal="left" vertical="top" wrapText="1"/>
    </xf>
    <xf numFmtId="0" fontId="18" fillId="5" borderId="4"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19" fillId="4" borderId="8"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cellXfs>
  <cellStyles count="3">
    <cellStyle name="Hyperlink" xfId="2" builtinId="8"/>
    <cellStyle name="Normal" xfId="0" builtinId="0"/>
    <cellStyle name="Percent" xfId="1" builtinId="5"/>
  </cellStyles>
  <dxfs count="1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'ORVI Audit - Dashboard'!$N$37</c:f>
          <c:strCache>
            <c:ptCount val="1"/>
            <c:pt idx="0">
              <c:v>ORVI Audit: chart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l-SI"/>
        </a:p>
      </c:txPr>
    </c:title>
    <c:autoTitleDeleted val="0"/>
    <c:plotArea>
      <c:layout>
        <c:manualLayout>
          <c:layoutTarget val="inner"/>
          <c:xMode val="edge"/>
          <c:yMode val="edge"/>
          <c:x val="0.25762025316455694"/>
          <c:y val="0.12446529776797546"/>
          <c:w val="0.70683969567095251"/>
          <c:h val="0.83513066986187245"/>
        </c:manualLayout>
      </c:layout>
      <c:barChart>
        <c:barDir val="bar"/>
        <c:grouping val="clustered"/>
        <c:varyColors val="0"/>
        <c:ser>
          <c:idx val="0"/>
          <c:order val="0"/>
          <c:tx>
            <c:strRef>
              <c:f>'ORVI Audit - Dashboard'!$O$37</c:f>
              <c:strCache>
                <c:ptCount val="1"/>
                <c:pt idx="0">
                  <c:v>tekoče</c:v>
                </c:pt>
              </c:strCache>
            </c:strRef>
          </c:tx>
          <c:spPr>
            <a:solidFill>
              <a:schemeClr val="accent1"/>
            </a:solidFill>
            <a:ln>
              <a:noFill/>
            </a:ln>
            <a:effectLst/>
          </c:spPr>
          <c:invertIfNegative val="0"/>
          <c:cat>
            <c:strRef>
              <c:f>'ORVI Audit - Dashboard'!$N$38:$N$49</c:f>
              <c:strCache>
                <c:ptCount val="12"/>
                <c:pt idx="0">
                  <c:v>A1. Strategic 
direction</c:v>
                </c:pt>
                <c:pt idx="1">
                  <c:v>A2. Organisational structure 
and requirements</c:v>
                </c:pt>
                <c:pt idx="2">
                  <c:v>A3. Rewards 
&amp; sanctions</c:v>
                </c:pt>
                <c:pt idx="3">
                  <c:v>A4. Legal affairs</c:v>
                </c:pt>
                <c:pt idx="4">
                  <c:v>A5. HR administration</c:v>
                </c:pt>
                <c:pt idx="5">
                  <c:v>B1. Goals and goal 
management interviews</c:v>
                </c:pt>
                <c:pt idx="6">
                  <c:v>B2. Competences and 
development interviews</c:v>
                </c:pt>
                <c:pt idx="7">
                  <c:v>C1. Recruitment 
and selection</c:v>
                </c:pt>
                <c:pt idx="8">
                  <c:v>C2. Career</c:v>
                </c:pt>
                <c:pt idx="9">
                  <c:v>C3. Training 
and education</c:v>
                </c:pt>
                <c:pt idx="10">
                  <c:v>C4. Diagnostics</c:v>
                </c:pt>
                <c:pt idx="11">
                  <c:v>D. Additional areas</c:v>
                </c:pt>
              </c:strCache>
            </c:strRef>
          </c:cat>
          <c:val>
            <c:numRef>
              <c:f>'ORVI Audit - Dashboard'!$O$38:$O$49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FDB-4010-A40C-73CB6543919B}"/>
            </c:ext>
          </c:extLst>
        </c:ser>
        <c:dLbls>
          <c:showLegendKey val="0"/>
          <c:showVal val="0"/>
          <c:showCatName val="0"/>
          <c:showSerName val="0"/>
          <c:showPercent val="0"/>
          <c:showBubbleSize val="0"/>
        </c:dLbls>
        <c:gapWidth val="182"/>
        <c:axId val="425289120"/>
        <c:axId val="327884416"/>
        <c:extLst>
          <c:ext xmlns:c15="http://schemas.microsoft.com/office/drawing/2012/chart" uri="{02D57815-91ED-43cb-92C2-25804820EDAC}">
            <c15:filteredBarSeries>
              <c15:ser>
                <c:idx val="1"/>
                <c:order val="1"/>
                <c:tx>
                  <c:strRef>
                    <c:extLst>
                      <c:ext uri="{02D57815-91ED-43cb-92C2-25804820EDAC}">
                        <c15:formulaRef>
                          <c15:sqref>'ORVI Audit - Dashboard'!$P$37</c15:sqref>
                        </c15:formulaRef>
                      </c:ext>
                    </c:extLst>
                    <c:strCache>
                      <c:ptCount val="1"/>
                      <c:pt idx="0">
                        <c:v>lansko</c:v>
                      </c:pt>
                    </c:strCache>
                  </c:strRef>
                </c:tx>
                <c:spPr>
                  <a:solidFill>
                    <a:schemeClr val="accent2"/>
                  </a:solidFill>
                  <a:ln>
                    <a:noFill/>
                  </a:ln>
                  <a:effectLst/>
                </c:spPr>
                <c:invertIfNegative val="0"/>
                <c:cat>
                  <c:strRef>
                    <c:extLst>
                      <c:ext uri="{02D57815-91ED-43cb-92C2-25804820EDAC}">
                        <c15:formulaRef>
                          <c15:sqref>'ORVI Audit - Dashboard'!$N$38:$N$49</c15:sqref>
                        </c15:formulaRef>
                      </c:ext>
                    </c:extLst>
                    <c:strCache>
                      <c:ptCount val="12"/>
                      <c:pt idx="0">
                        <c:v>A1. Strategic 
direction</c:v>
                      </c:pt>
                      <c:pt idx="1">
                        <c:v>A2. Organisational structure 
and requirements</c:v>
                      </c:pt>
                      <c:pt idx="2">
                        <c:v>A3. Rewards 
&amp; sanctions</c:v>
                      </c:pt>
                      <c:pt idx="3">
                        <c:v>A4. Legal affairs</c:v>
                      </c:pt>
                      <c:pt idx="4">
                        <c:v>A5. HR administration</c:v>
                      </c:pt>
                      <c:pt idx="5">
                        <c:v>B1. Goals and goal 
management interviews</c:v>
                      </c:pt>
                      <c:pt idx="6">
                        <c:v>B2. Competences and 
development interviews</c:v>
                      </c:pt>
                      <c:pt idx="7">
                        <c:v>C1. Recruitment 
and selection</c:v>
                      </c:pt>
                      <c:pt idx="8">
                        <c:v>C2. Career</c:v>
                      </c:pt>
                      <c:pt idx="9">
                        <c:v>C3. Training 
and education</c:v>
                      </c:pt>
                      <c:pt idx="10">
                        <c:v>C4. Diagnostics</c:v>
                      </c:pt>
                      <c:pt idx="11">
                        <c:v>D. Additional areas</c:v>
                      </c:pt>
                    </c:strCache>
                  </c:strRef>
                </c:cat>
                <c:val>
                  <c:numRef>
                    <c:extLst>
                      <c:ext uri="{02D57815-91ED-43cb-92C2-25804820EDAC}">
                        <c15:formulaRef>
                          <c15:sqref>'ORVI Audit - Dashboard'!$P$38:$P$49</c15:sqref>
                        </c15:formulaRef>
                      </c:ext>
                    </c:extLst>
                    <c:numCache>
                      <c:formatCode>0%</c:formatCode>
                      <c:ptCount val="12"/>
                      <c:pt idx="0">
                        <c:v>6.5777848657465263E-3</c:v>
                      </c:pt>
                      <c:pt idx="1">
                        <c:v>4.3669063502891459E-2</c:v>
                      </c:pt>
                      <c:pt idx="2">
                        <c:v>-1.8886909300770693E-4</c:v>
                      </c:pt>
                      <c:pt idx="3">
                        <c:v>8.2902599573402569E-3</c:v>
                      </c:pt>
                      <c:pt idx="4">
                        <c:v>1.5534205787874414E-3</c:v>
                      </c:pt>
                      <c:pt idx="5">
                        <c:v>-8.6817398879934921E-3</c:v>
                      </c:pt>
                      <c:pt idx="6">
                        <c:v>1.6250292586462572E-2</c:v>
                      </c:pt>
                      <c:pt idx="7">
                        <c:v>-1.3352329554317637E-2</c:v>
                      </c:pt>
                      <c:pt idx="8">
                        <c:v>4.0564349267273453E-3</c:v>
                      </c:pt>
                      <c:pt idx="9">
                        <c:v>-1.4718888774826633E-2</c:v>
                      </c:pt>
                      <c:pt idx="10">
                        <c:v>3.8200584658544381E-2</c:v>
                      </c:pt>
                      <c:pt idx="11">
                        <c:v>1.4285787272103181E-2</c:v>
                      </c:pt>
                    </c:numCache>
                  </c:numRef>
                </c:val>
                <c:extLst>
                  <c:ext xmlns:c16="http://schemas.microsoft.com/office/drawing/2014/chart" uri="{C3380CC4-5D6E-409C-BE32-E72D297353CC}">
                    <c16:uniqueId val="{00000001-BFDB-4010-A40C-73CB6543919B}"/>
                  </c:ext>
                </c:extLst>
              </c15:ser>
            </c15:filteredBarSeries>
          </c:ext>
        </c:extLst>
      </c:barChart>
      <c:catAx>
        <c:axId val="4252891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sl-SI"/>
          </a:p>
        </c:txPr>
        <c:crossAx val="327884416"/>
        <c:crosses val="autoZero"/>
        <c:auto val="0"/>
        <c:lblAlgn val="ctr"/>
        <c:lblOffset val="100"/>
        <c:noMultiLvlLbl val="0"/>
      </c:catAx>
      <c:valAx>
        <c:axId val="32788441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2528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checked="Checked" firstButton="1" fmlaLink="$I$4"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checked="Checked" firstButton="1" fmlaLink="$I$94"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checked="Checked" firstButton="1" fmlaLink="$I$104"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fmlaLink="$I$14"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checked="Checked" firstButton="1" fmlaLink="$I$114"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fmlaLink="$I$2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checked="Checked" firstButton="1" fmlaLink="$I$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fmlaLink="$I$44"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checked="Checked" firstButton="1" fmlaLink="$I$5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checked="Checked" firstButton="1" fmlaLink="$I$64"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I$7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firstButton="1" fmlaLink="$I$8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19438</xdr:colOff>
      <xdr:row>0</xdr:row>
      <xdr:rowOff>19438</xdr:rowOff>
    </xdr:from>
    <xdr:to>
      <xdr:col>1</xdr:col>
      <xdr:colOff>1357852</xdr:colOff>
      <xdr:row>3</xdr:row>
      <xdr:rowOff>43133</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438" y="19438"/>
          <a:ext cx="1338414" cy="5951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503463</xdr:colOff>
      <xdr:row>6</xdr:row>
      <xdr:rowOff>27214</xdr:rowOff>
    </xdr:from>
    <xdr:to>
      <xdr:col>1</xdr:col>
      <xdr:colOff>6439421</xdr:colOff>
      <xdr:row>24</xdr:row>
      <xdr:rowOff>100693</xdr:rowOff>
    </xdr:to>
    <xdr:grpSp>
      <xdr:nvGrpSpPr>
        <xdr:cNvPr id="38" name="Group 37">
          <a:extLst>
            <a:ext uri="{FF2B5EF4-FFF2-40B4-BE49-F238E27FC236}">
              <a16:creationId xmlns:a16="http://schemas.microsoft.com/office/drawing/2014/main" id="{00000000-0008-0000-0200-000026000000}"/>
            </a:ext>
          </a:extLst>
        </xdr:cNvPr>
        <xdr:cNvGrpSpPr/>
      </xdr:nvGrpSpPr>
      <xdr:grpSpPr>
        <a:xfrm>
          <a:off x="0" y="2370364"/>
          <a:ext cx="6439421" cy="3502479"/>
          <a:chOff x="11715749" y="136072"/>
          <a:chExt cx="6466637" cy="3502479"/>
        </a:xfrm>
      </xdr:grpSpPr>
      <xdr:pic>
        <xdr:nvPicPr>
          <xdr:cNvPr id="37" name="Picture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29356" y="136072"/>
            <a:ext cx="6312354" cy="3502479"/>
          </a:xfrm>
          <a:prstGeom prst="rect">
            <a:avLst/>
          </a:prstGeom>
          <a:noFill/>
          <a:extLst>
            <a:ext uri="{909E8E84-426E-40DD-AFC4-6F175D3DCCD1}">
              <a14:hiddenFill xmlns:a14="http://schemas.microsoft.com/office/drawing/2010/main">
                <a:solidFill>
                  <a:srgbClr val="FFFFFF"/>
                </a:solidFill>
              </a14:hiddenFill>
            </a:ext>
          </a:extLst>
        </xdr:spPr>
      </xdr:pic>
      <xdr:sp macro="" textlink="#REF!">
        <xdr:nvSpPr>
          <xdr:cNvPr id="20" name="Right Arrow 18">
            <a:extLst>
              <a:ext uri="{FF2B5EF4-FFF2-40B4-BE49-F238E27FC236}">
                <a16:creationId xmlns:a16="http://schemas.microsoft.com/office/drawing/2014/main" id="{00000000-0008-0000-0200-000014000000}"/>
              </a:ext>
            </a:extLst>
          </xdr:cNvPr>
          <xdr:cNvSpPr/>
        </xdr:nvSpPr>
        <xdr:spPr>
          <a:xfrm>
            <a:off x="11715749" y="266308"/>
            <a:ext cx="2245179"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500" b="1" i="0" u="none" strike="noStrike">
                <a:solidFill>
                  <a:srgbClr val="305496"/>
                </a:solidFill>
                <a:latin typeface="Franklin Gothic Book"/>
                <a:cs typeface="Calibri"/>
              </a:rPr>
              <a:pPr algn="ctr"/>
              <a:t>A. Essential processes</a:t>
            </a:fld>
            <a:endParaRPr lang="sl-SI" sz="1500" b="1">
              <a:solidFill>
                <a:srgbClr val="0070C0"/>
              </a:solidFill>
              <a:latin typeface="+mn-lt"/>
            </a:endParaRPr>
          </a:p>
        </xdr:txBody>
      </xdr:sp>
      <xdr:sp macro="" textlink="N39">
        <xdr:nvSpPr>
          <xdr:cNvPr id="21" name="Right Arrow 18">
            <a:extLst>
              <a:ext uri="{FF2B5EF4-FFF2-40B4-BE49-F238E27FC236}">
                <a16:creationId xmlns:a16="http://schemas.microsoft.com/office/drawing/2014/main" id="{00000000-0008-0000-0200-000015000000}"/>
              </a:ext>
            </a:extLst>
          </xdr:cNvPr>
          <xdr:cNvSpPr/>
        </xdr:nvSpPr>
        <xdr:spPr>
          <a:xfrm>
            <a:off x="12073280" y="203454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800" b="1" i="0" u="none" strike="noStrike">
                <a:solidFill>
                  <a:srgbClr val="FFFFFF"/>
                </a:solidFill>
                <a:latin typeface="Calibri"/>
                <a:cs typeface="Calibri"/>
              </a:rPr>
              <a:pPr algn="ctr"/>
              <a:t>A2. Organisational structure 
and requirements</a:t>
            </a:fld>
            <a:endParaRPr lang="sl-SI" sz="1050" b="1">
              <a:solidFill>
                <a:schemeClr val="bg1"/>
              </a:solidFill>
              <a:latin typeface="+mn-lt"/>
            </a:endParaRPr>
          </a:p>
        </xdr:txBody>
      </xdr:sp>
      <xdr:sp macro="" textlink="N41">
        <xdr:nvSpPr>
          <xdr:cNvPr id="22" name="Right Arrow 18">
            <a:extLst>
              <a:ext uri="{FF2B5EF4-FFF2-40B4-BE49-F238E27FC236}">
                <a16:creationId xmlns:a16="http://schemas.microsoft.com/office/drawing/2014/main" id="{00000000-0008-0000-0200-000016000000}"/>
              </a:ext>
            </a:extLst>
          </xdr:cNvPr>
          <xdr:cNvSpPr/>
        </xdr:nvSpPr>
        <xdr:spPr>
          <a:xfrm>
            <a:off x="13548120" y="3169311"/>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800" b="1" i="0" u="none" strike="noStrike">
                <a:solidFill>
                  <a:srgbClr val="FFFFFF"/>
                </a:solidFill>
                <a:latin typeface="Calibri"/>
                <a:cs typeface="Calibri"/>
              </a:rPr>
              <a:pPr algn="ctr"/>
              <a:t>A4. Legal affairs</a:t>
            </a:fld>
            <a:endParaRPr lang="sl-SI" sz="900" b="1">
              <a:solidFill>
                <a:schemeClr val="bg1"/>
              </a:solidFill>
              <a:latin typeface="+mn-lt"/>
            </a:endParaRPr>
          </a:p>
        </xdr:txBody>
      </xdr:sp>
      <xdr:sp macro="" textlink="N42">
        <xdr:nvSpPr>
          <xdr:cNvPr id="23" name="Right Arrow 18">
            <a:extLst>
              <a:ext uri="{FF2B5EF4-FFF2-40B4-BE49-F238E27FC236}">
                <a16:creationId xmlns:a16="http://schemas.microsoft.com/office/drawing/2014/main" id="{00000000-0008-0000-0200-000017000000}"/>
              </a:ext>
            </a:extLst>
          </xdr:cNvPr>
          <xdr:cNvSpPr/>
        </xdr:nvSpPr>
        <xdr:spPr>
          <a:xfrm>
            <a:off x="15120061" y="317318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800" b="1" i="0" u="none" strike="noStrike">
                <a:solidFill>
                  <a:srgbClr val="FFFFFF"/>
                </a:solidFill>
                <a:latin typeface="Calibri"/>
                <a:cs typeface="Calibri"/>
              </a:rPr>
              <a:pPr algn="ctr"/>
              <a:t>A5. HR administration</a:t>
            </a:fld>
            <a:endParaRPr lang="sl-SI" sz="900" b="1">
              <a:solidFill>
                <a:schemeClr val="bg1"/>
              </a:solidFill>
              <a:latin typeface="+mn-lt"/>
            </a:endParaRPr>
          </a:p>
        </xdr:txBody>
      </xdr:sp>
      <xdr:sp macro="" textlink="N43">
        <xdr:nvSpPr>
          <xdr:cNvPr id="24" name="Right Arrow 18">
            <a:extLst>
              <a:ext uri="{FF2B5EF4-FFF2-40B4-BE49-F238E27FC236}">
                <a16:creationId xmlns:a16="http://schemas.microsoft.com/office/drawing/2014/main" id="{00000000-0008-0000-0200-000018000000}"/>
              </a:ext>
            </a:extLst>
          </xdr:cNvPr>
          <xdr:cNvSpPr/>
        </xdr:nvSpPr>
        <xdr:spPr>
          <a:xfrm>
            <a:off x="14257324" y="1735292"/>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800" b="1" i="0" u="none" strike="noStrike">
                <a:solidFill>
                  <a:srgbClr val="FFFFFF"/>
                </a:solidFill>
                <a:latin typeface="Calibri"/>
                <a:cs typeface="Calibri"/>
              </a:rPr>
              <a:pPr algn="ctr"/>
              <a:t>B1. Goals and goal 
management interviews</a:t>
            </a:fld>
            <a:endParaRPr lang="sl-SI" sz="900" b="1">
              <a:solidFill>
                <a:schemeClr val="bg1"/>
              </a:solidFill>
              <a:latin typeface="+mn-lt"/>
            </a:endParaRPr>
          </a:p>
        </xdr:txBody>
      </xdr:sp>
      <xdr:sp macro="" textlink="N44">
        <xdr:nvSpPr>
          <xdr:cNvPr id="25" name="Right Arrow 18">
            <a:extLst>
              <a:ext uri="{FF2B5EF4-FFF2-40B4-BE49-F238E27FC236}">
                <a16:creationId xmlns:a16="http://schemas.microsoft.com/office/drawing/2014/main" id="{00000000-0008-0000-0200-000019000000}"/>
              </a:ext>
            </a:extLst>
          </xdr:cNvPr>
          <xdr:cNvSpPr/>
        </xdr:nvSpPr>
        <xdr:spPr>
          <a:xfrm>
            <a:off x="14381683" y="2275485"/>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800" b="1" i="0" u="none" strike="noStrike">
                <a:solidFill>
                  <a:srgbClr val="FFFFFF"/>
                </a:solidFill>
                <a:latin typeface="Calibri"/>
                <a:cs typeface="Calibri"/>
              </a:rPr>
              <a:pPr algn="ctr"/>
              <a:t>B2. Competences and 
development interviews</a:t>
            </a:fld>
            <a:endParaRPr lang="sl-SI" sz="900" b="1">
              <a:solidFill>
                <a:schemeClr val="bg1"/>
              </a:solidFill>
              <a:latin typeface="+mn-lt"/>
            </a:endParaRPr>
          </a:p>
        </xdr:txBody>
      </xdr:sp>
      <xdr:sp macro="" textlink="N45">
        <xdr:nvSpPr>
          <xdr:cNvPr id="26" name="Right Arrow 18">
            <a:extLst>
              <a:ext uri="{FF2B5EF4-FFF2-40B4-BE49-F238E27FC236}">
                <a16:creationId xmlns:a16="http://schemas.microsoft.com/office/drawing/2014/main" id="{00000000-0008-0000-0200-00001A000000}"/>
              </a:ext>
            </a:extLst>
          </xdr:cNvPr>
          <xdr:cNvSpPr/>
        </xdr:nvSpPr>
        <xdr:spPr>
          <a:xfrm>
            <a:off x="13588898" y="880328"/>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800" b="1" i="0" u="none" strike="noStrike">
                <a:solidFill>
                  <a:srgbClr val="FFFFFF"/>
                </a:solidFill>
                <a:latin typeface="Calibri"/>
                <a:cs typeface="Calibri"/>
              </a:rPr>
              <a:pPr algn="ctr"/>
              <a:t>C1. Recruitment 
and selection</a:t>
            </a:fld>
            <a:endParaRPr lang="sl-SI" sz="900" b="1">
              <a:solidFill>
                <a:schemeClr val="bg1"/>
              </a:solidFill>
              <a:latin typeface="+mn-lt"/>
            </a:endParaRPr>
          </a:p>
        </xdr:txBody>
      </xdr:sp>
      <xdr:sp macro="" textlink="N46">
        <xdr:nvSpPr>
          <xdr:cNvPr id="27" name="Right Arrow 18">
            <a:extLst>
              <a:ext uri="{FF2B5EF4-FFF2-40B4-BE49-F238E27FC236}">
                <a16:creationId xmlns:a16="http://schemas.microsoft.com/office/drawing/2014/main" id="{00000000-0008-0000-0200-00001B000000}"/>
              </a:ext>
            </a:extLst>
          </xdr:cNvPr>
          <xdr:cNvSpPr/>
        </xdr:nvSpPr>
        <xdr:spPr>
          <a:xfrm>
            <a:off x="15038461" y="89197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800" b="1" i="0" u="none" strike="noStrike">
                <a:solidFill>
                  <a:srgbClr val="FFFFFF"/>
                </a:solidFill>
                <a:latin typeface="Calibri"/>
                <a:cs typeface="Calibri"/>
              </a:rPr>
              <a:pPr algn="ctr"/>
              <a:t>C2. Career</a:t>
            </a:fld>
            <a:endParaRPr lang="sl-SI" sz="900" b="1">
              <a:solidFill>
                <a:schemeClr val="bg1"/>
              </a:solidFill>
              <a:latin typeface="+mn-lt"/>
            </a:endParaRPr>
          </a:p>
        </xdr:txBody>
      </xdr:sp>
      <xdr:sp macro="" textlink="N48">
        <xdr:nvSpPr>
          <xdr:cNvPr id="28" name="Right Arrow 18">
            <a:extLst>
              <a:ext uri="{FF2B5EF4-FFF2-40B4-BE49-F238E27FC236}">
                <a16:creationId xmlns:a16="http://schemas.microsoft.com/office/drawing/2014/main" id="{00000000-0008-0000-0200-00001C000000}"/>
              </a:ext>
            </a:extLst>
          </xdr:cNvPr>
          <xdr:cNvSpPr/>
        </xdr:nvSpPr>
        <xdr:spPr>
          <a:xfrm>
            <a:off x="16604589" y="901686"/>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800" b="1" i="0" u="none" strike="noStrike">
                <a:solidFill>
                  <a:srgbClr val="FFFFFF"/>
                </a:solidFill>
                <a:latin typeface="Calibri"/>
                <a:cs typeface="Calibri"/>
              </a:rPr>
              <a:pPr algn="ctr"/>
              <a:t>C4. Diagnostics</a:t>
            </a:fld>
            <a:endParaRPr lang="sl-SI" sz="900" b="1">
              <a:solidFill>
                <a:schemeClr val="bg1"/>
              </a:solidFill>
              <a:latin typeface="+mn-lt"/>
            </a:endParaRPr>
          </a:p>
        </xdr:txBody>
      </xdr:sp>
      <xdr:sp macro="" textlink="N49">
        <xdr:nvSpPr>
          <xdr:cNvPr id="29" name="Right Arrow 18">
            <a:extLst>
              <a:ext uri="{FF2B5EF4-FFF2-40B4-BE49-F238E27FC236}">
                <a16:creationId xmlns:a16="http://schemas.microsoft.com/office/drawing/2014/main" id="{00000000-0008-0000-0200-00001D000000}"/>
              </a:ext>
            </a:extLst>
          </xdr:cNvPr>
          <xdr:cNvSpPr/>
        </xdr:nvSpPr>
        <xdr:spPr>
          <a:xfrm>
            <a:off x="16618196" y="3188752"/>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800" b="1" i="0" u="none" strike="noStrike">
                <a:solidFill>
                  <a:srgbClr val="FFFFFF"/>
                </a:solidFill>
                <a:latin typeface="Calibri"/>
                <a:cs typeface="Calibri"/>
              </a:rPr>
              <a:pPr algn="ctr"/>
              <a:t>D. Additional areas</a:t>
            </a:fld>
            <a:endParaRPr lang="sl-SI" sz="900" b="1">
              <a:solidFill>
                <a:schemeClr val="bg1"/>
              </a:solidFill>
              <a:latin typeface="+mn-lt"/>
            </a:endParaRPr>
          </a:p>
        </xdr:txBody>
      </xdr:sp>
      <xdr:sp macro="" textlink="N40">
        <xdr:nvSpPr>
          <xdr:cNvPr id="30" name="Right Arrow 18">
            <a:extLst>
              <a:ext uri="{FF2B5EF4-FFF2-40B4-BE49-F238E27FC236}">
                <a16:creationId xmlns:a16="http://schemas.microsoft.com/office/drawing/2014/main" id="{00000000-0008-0000-0200-00001E000000}"/>
              </a:ext>
            </a:extLst>
          </xdr:cNvPr>
          <xdr:cNvSpPr/>
        </xdr:nvSpPr>
        <xdr:spPr>
          <a:xfrm>
            <a:off x="12040274" y="3153766"/>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800" b="1" i="0" u="none" strike="noStrike">
                <a:solidFill>
                  <a:srgbClr val="FFFFFF"/>
                </a:solidFill>
                <a:latin typeface="Calibri"/>
                <a:cs typeface="Calibri"/>
              </a:rPr>
              <a:pPr algn="ctr"/>
              <a:t>A3. Rewards 
&amp; sanctions</a:t>
            </a:fld>
            <a:endParaRPr lang="sl-SI" sz="1050" b="1">
              <a:solidFill>
                <a:schemeClr val="bg1"/>
              </a:solidFill>
              <a:latin typeface="+mn-lt"/>
            </a:endParaRPr>
          </a:p>
        </xdr:txBody>
      </xdr:sp>
      <xdr:sp macro="" textlink="#REF!">
        <xdr:nvSpPr>
          <xdr:cNvPr id="31" name="Right Arrow 18">
            <a:extLst>
              <a:ext uri="{FF2B5EF4-FFF2-40B4-BE49-F238E27FC236}">
                <a16:creationId xmlns:a16="http://schemas.microsoft.com/office/drawing/2014/main" id="{00000000-0008-0000-0200-00001F000000}"/>
              </a:ext>
            </a:extLst>
          </xdr:cNvPr>
          <xdr:cNvSpPr/>
        </xdr:nvSpPr>
        <xdr:spPr>
          <a:xfrm>
            <a:off x="13837616" y="1346672"/>
            <a:ext cx="2368491"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500" b="1" i="0" u="none" strike="noStrike">
                <a:solidFill>
                  <a:srgbClr val="C00000"/>
                </a:solidFill>
                <a:latin typeface="Franklin Gothic Book"/>
                <a:cs typeface="Calibri"/>
              </a:rPr>
              <a:pPr algn="ctr"/>
              <a:t>B. Leadership processes</a:t>
            </a:fld>
            <a:endParaRPr lang="sl-SI" sz="1500" b="1">
              <a:solidFill>
                <a:srgbClr val="0070C0"/>
              </a:solidFill>
              <a:latin typeface="+mn-lt"/>
            </a:endParaRPr>
          </a:p>
        </xdr:txBody>
      </xdr:sp>
      <xdr:sp macro="" textlink="#REF!">
        <xdr:nvSpPr>
          <xdr:cNvPr id="32" name="Right Arrow 18">
            <a:extLst>
              <a:ext uri="{FF2B5EF4-FFF2-40B4-BE49-F238E27FC236}">
                <a16:creationId xmlns:a16="http://schemas.microsoft.com/office/drawing/2014/main" id="{00000000-0008-0000-0200-000020000000}"/>
              </a:ext>
            </a:extLst>
          </xdr:cNvPr>
          <xdr:cNvSpPr/>
        </xdr:nvSpPr>
        <xdr:spPr>
          <a:xfrm>
            <a:off x="15484929" y="258536"/>
            <a:ext cx="2697457"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500" b="1" i="0" u="none" strike="noStrike">
                <a:solidFill>
                  <a:srgbClr val="00B050"/>
                </a:solidFill>
                <a:latin typeface="Franklin Gothic Book"/>
                <a:cs typeface="Calibri"/>
              </a:rPr>
              <a:pPr algn="ctr"/>
              <a:t>C. Development processes</a:t>
            </a:fld>
            <a:endParaRPr lang="sl-SI" sz="1500" b="1">
              <a:solidFill>
                <a:srgbClr val="0070C0"/>
              </a:solidFill>
              <a:latin typeface="+mn-lt"/>
            </a:endParaRPr>
          </a:p>
        </xdr:txBody>
      </xdr:sp>
      <xdr:sp macro="" textlink="#REF!">
        <xdr:nvSpPr>
          <xdr:cNvPr id="33" name="Right Arrow 18">
            <a:extLst>
              <a:ext uri="{FF2B5EF4-FFF2-40B4-BE49-F238E27FC236}">
                <a16:creationId xmlns:a16="http://schemas.microsoft.com/office/drawing/2014/main" id="{00000000-0008-0000-0200-000021000000}"/>
              </a:ext>
            </a:extLst>
          </xdr:cNvPr>
          <xdr:cNvSpPr/>
        </xdr:nvSpPr>
        <xdr:spPr>
          <a:xfrm>
            <a:off x="16021659" y="2722387"/>
            <a:ext cx="2051913"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500" b="1" i="0" u="none" strike="noStrike">
                <a:solidFill>
                  <a:srgbClr val="FFD966"/>
                </a:solidFill>
                <a:latin typeface="Franklin Gothic Book"/>
                <a:cs typeface="Calibri"/>
              </a:rPr>
              <a:pPr algn="ctr"/>
              <a:t>D. Additional areas</a:t>
            </a:fld>
            <a:endParaRPr lang="sl-SI" sz="1500" b="1">
              <a:solidFill>
                <a:srgbClr val="0070C0"/>
              </a:solidFill>
              <a:latin typeface="+mn-lt"/>
            </a:endParaRPr>
          </a:p>
        </xdr:txBody>
      </xdr:sp>
      <xdr:sp macro="" textlink="N38">
        <xdr:nvSpPr>
          <xdr:cNvPr id="34" name="Right Arrow 18">
            <a:extLst>
              <a:ext uri="{FF2B5EF4-FFF2-40B4-BE49-F238E27FC236}">
                <a16:creationId xmlns:a16="http://schemas.microsoft.com/office/drawing/2014/main" id="{00000000-0008-0000-0200-000022000000}"/>
              </a:ext>
            </a:extLst>
          </xdr:cNvPr>
          <xdr:cNvSpPr/>
        </xdr:nvSpPr>
        <xdr:spPr>
          <a:xfrm>
            <a:off x="12104370" y="888100"/>
            <a:ext cx="1134770"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800" b="1" i="0" u="none" strike="noStrike">
                <a:solidFill>
                  <a:srgbClr val="FFFFFF"/>
                </a:solidFill>
                <a:latin typeface="Calibri"/>
                <a:cs typeface="Calibri"/>
              </a:rPr>
              <a:pPr algn="ctr"/>
              <a:t>A1. Strategic 
direction</a:t>
            </a:fld>
            <a:endParaRPr lang="sl-SI" sz="1050" b="1">
              <a:solidFill>
                <a:schemeClr val="bg1"/>
              </a:solidFill>
              <a:latin typeface="+mn-lt"/>
            </a:endParaRPr>
          </a:p>
        </xdr:txBody>
      </xdr:sp>
      <xdr:sp macro="" textlink="N47">
        <xdr:nvSpPr>
          <xdr:cNvPr id="35" name="Right Arrow 18">
            <a:extLst>
              <a:ext uri="{FF2B5EF4-FFF2-40B4-BE49-F238E27FC236}">
                <a16:creationId xmlns:a16="http://schemas.microsoft.com/office/drawing/2014/main" id="{00000000-0008-0000-0200-000023000000}"/>
              </a:ext>
            </a:extLst>
          </xdr:cNvPr>
          <xdr:cNvSpPr/>
        </xdr:nvSpPr>
        <xdr:spPr>
          <a:xfrm>
            <a:off x="16651223" y="2030643"/>
            <a:ext cx="1126998" cy="36830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800" b="1" i="0" u="none" strike="noStrike">
                <a:solidFill>
                  <a:srgbClr val="FFFFFF"/>
                </a:solidFill>
                <a:latin typeface="Calibri"/>
                <a:cs typeface="Calibri"/>
              </a:rPr>
              <a:pPr algn="ctr"/>
              <a:t>C3. Training 
and education</a:t>
            </a:fld>
            <a:endParaRPr lang="sl-SI" sz="900" b="1">
              <a:solidFill>
                <a:schemeClr val="bg1"/>
              </a:solidFill>
              <a:latin typeface="+mn-l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xdr:row>
      <xdr:rowOff>381000</xdr:rowOff>
    </xdr:from>
    <xdr:to>
      <xdr:col>12</xdr:col>
      <xdr:colOff>0</xdr:colOff>
      <xdr:row>12</xdr:row>
      <xdr:rowOff>209550</xdr:rowOff>
    </xdr:to>
    <xdr:pic>
      <xdr:nvPicPr>
        <xdr:cNvPr id="24" name="Picture 23">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clrChange>
            <a:clrFrom>
              <a:srgbClr val="A349A4"/>
            </a:clrFrom>
            <a:clrTo>
              <a:srgbClr val="A349A4">
                <a:alpha val="0"/>
              </a:srgbClr>
            </a:clrTo>
          </a:clrChange>
          <a:extLst>
            <a:ext uri="{28A0092B-C50C-407E-A947-70E740481C1C}">
              <a14:useLocalDpi xmlns:a14="http://schemas.microsoft.com/office/drawing/2010/main" val="0"/>
            </a:ext>
          </a:extLst>
        </a:blip>
        <a:srcRect/>
        <a:stretch>
          <a:fillRect/>
        </a:stretch>
      </xdr:blipFill>
      <xdr:spPr bwMode="auto">
        <a:xfrm>
          <a:off x="47625" y="1447800"/>
          <a:ext cx="7743825" cy="388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38101</xdr:colOff>
      <xdr:row>14</xdr:row>
      <xdr:rowOff>104776</xdr:rowOff>
    </xdr:from>
    <xdr:to>
      <xdr:col>11</xdr:col>
      <xdr:colOff>428626</xdr:colOff>
      <xdr:row>22</xdr:row>
      <xdr:rowOff>523876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628650</xdr:colOff>
      <xdr:row>3</xdr:row>
      <xdr:rowOff>257175</xdr:rowOff>
    </xdr:from>
    <xdr:to>
      <xdr:col>4</xdr:col>
      <xdr:colOff>428625</xdr:colOff>
      <xdr:row>4</xdr:row>
      <xdr:rowOff>260850</xdr:rowOff>
    </xdr:to>
    <xdr:sp macro="" textlink="N50">
      <xdr:nvSpPr>
        <xdr:cNvPr id="6" name="Right Arrow 18">
          <a:extLst>
            <a:ext uri="{FF2B5EF4-FFF2-40B4-BE49-F238E27FC236}">
              <a16:creationId xmlns:a16="http://schemas.microsoft.com/office/drawing/2014/main" id="{00000000-0008-0000-0300-000006000000}"/>
            </a:ext>
          </a:extLst>
        </xdr:cNvPr>
        <xdr:cNvSpPr/>
      </xdr:nvSpPr>
      <xdr:spPr>
        <a:xfrm>
          <a:off x="628650" y="1323975"/>
          <a:ext cx="26670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0C4991-1F2C-4745-ACE7-933162499E88}" type="TxLink">
            <a:rPr lang="en-US" sz="1800" b="1" i="0" u="none" strike="noStrike">
              <a:solidFill>
                <a:srgbClr val="305496"/>
              </a:solidFill>
              <a:latin typeface="Franklin Gothic Book"/>
              <a:cs typeface="Calibri"/>
            </a:rPr>
            <a:pPr algn="ctr"/>
            <a:t>A. Essential processes</a:t>
          </a:fld>
          <a:endParaRPr lang="sl-SI" sz="1600" b="1">
            <a:solidFill>
              <a:srgbClr val="0070C0"/>
            </a:solidFill>
            <a:latin typeface="+mn-lt"/>
          </a:endParaRPr>
        </a:p>
      </xdr:txBody>
    </xdr:sp>
    <xdr:clientData/>
  </xdr:twoCellAnchor>
  <xdr:twoCellAnchor>
    <xdr:from>
      <xdr:col>1</xdr:col>
      <xdr:colOff>238125</xdr:colOff>
      <xdr:row>8</xdr:row>
      <xdr:rowOff>114300</xdr:rowOff>
    </xdr:from>
    <xdr:to>
      <xdr:col>3</xdr:col>
      <xdr:colOff>161925</xdr:colOff>
      <xdr:row>9</xdr:row>
      <xdr:rowOff>251325</xdr:rowOff>
    </xdr:to>
    <xdr:sp macro="" textlink="N39">
      <xdr:nvSpPr>
        <xdr:cNvPr id="7" name="Right Arrow 18">
          <a:extLst>
            <a:ext uri="{FF2B5EF4-FFF2-40B4-BE49-F238E27FC236}">
              <a16:creationId xmlns:a16="http://schemas.microsoft.com/office/drawing/2014/main" id="{00000000-0008-0000-0300-000007000000}"/>
            </a:ext>
          </a:extLst>
        </xdr:cNvPr>
        <xdr:cNvSpPr/>
      </xdr:nvSpPr>
      <xdr:spPr>
        <a:xfrm>
          <a:off x="238125" y="34956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34781319-3AC5-4305-8C65-33A234A221FF}" type="TxLink">
            <a:rPr lang="en-US" sz="1000" b="1" i="0" u="none" strike="noStrike">
              <a:solidFill>
                <a:srgbClr val="FFFFFF"/>
              </a:solidFill>
              <a:latin typeface="Calibri"/>
              <a:cs typeface="Calibri"/>
            </a:rPr>
            <a:pPr algn="ctr"/>
            <a:t>A2. Organisational structure 
and requirements</a:t>
          </a:fld>
          <a:endParaRPr lang="sl-SI" sz="1200" b="1">
            <a:solidFill>
              <a:schemeClr val="bg1"/>
            </a:solidFill>
            <a:latin typeface="+mn-lt"/>
          </a:endParaRPr>
        </a:p>
      </xdr:txBody>
    </xdr:sp>
    <xdr:clientData/>
  </xdr:twoCellAnchor>
  <xdr:twoCellAnchor>
    <xdr:from>
      <xdr:col>3</xdr:col>
      <xdr:colOff>590550</xdr:colOff>
      <xdr:row>11</xdr:row>
      <xdr:rowOff>171450</xdr:rowOff>
    </xdr:from>
    <xdr:to>
      <xdr:col>6</xdr:col>
      <xdr:colOff>47625</xdr:colOff>
      <xdr:row>12</xdr:row>
      <xdr:rowOff>175125</xdr:rowOff>
    </xdr:to>
    <xdr:sp macro="" textlink="N41">
      <xdr:nvSpPr>
        <xdr:cNvPr id="8" name="Right Arrow 18">
          <a:extLst>
            <a:ext uri="{FF2B5EF4-FFF2-40B4-BE49-F238E27FC236}">
              <a16:creationId xmlns:a16="http://schemas.microsoft.com/office/drawing/2014/main" id="{00000000-0008-0000-0300-000008000000}"/>
            </a:ext>
          </a:extLst>
        </xdr:cNvPr>
        <xdr:cNvSpPr/>
      </xdr:nvSpPr>
      <xdr:spPr>
        <a:xfrm>
          <a:off x="2771775" y="48482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9E4CA61-4F21-479F-AC60-019A95F5863C}" type="TxLink">
            <a:rPr lang="en-US" sz="1000" b="1" i="0" u="none" strike="noStrike">
              <a:solidFill>
                <a:srgbClr val="FFFFFF"/>
              </a:solidFill>
              <a:latin typeface="Calibri"/>
              <a:cs typeface="Calibri"/>
            </a:rPr>
            <a:pPr algn="ctr"/>
            <a:t>A4. Legal affairs</a:t>
          </a:fld>
          <a:endParaRPr lang="sl-SI" sz="1050" b="1">
            <a:solidFill>
              <a:schemeClr val="bg1"/>
            </a:solidFill>
            <a:latin typeface="+mn-lt"/>
          </a:endParaRPr>
        </a:p>
      </xdr:txBody>
    </xdr:sp>
    <xdr:clientData/>
  </xdr:twoCellAnchor>
  <xdr:twoCellAnchor>
    <xdr:from>
      <xdr:col>6</xdr:col>
      <xdr:colOff>666750</xdr:colOff>
      <xdr:row>11</xdr:row>
      <xdr:rowOff>209550</xdr:rowOff>
    </xdr:from>
    <xdr:to>
      <xdr:col>9</xdr:col>
      <xdr:colOff>228600</xdr:colOff>
      <xdr:row>12</xdr:row>
      <xdr:rowOff>213225</xdr:rowOff>
    </xdr:to>
    <xdr:sp macro="" textlink="N42">
      <xdr:nvSpPr>
        <xdr:cNvPr id="9" name="Right Arrow 18">
          <a:extLst>
            <a:ext uri="{FF2B5EF4-FFF2-40B4-BE49-F238E27FC236}">
              <a16:creationId xmlns:a16="http://schemas.microsoft.com/office/drawing/2014/main" id="{00000000-0008-0000-0300-000009000000}"/>
            </a:ext>
          </a:extLst>
        </xdr:cNvPr>
        <xdr:cNvSpPr/>
      </xdr:nvSpPr>
      <xdr:spPr>
        <a:xfrm>
          <a:off x="4781550" y="48863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897A06C6-C18C-4EF6-A773-436BDC3C159C}" type="TxLink">
            <a:rPr lang="en-US" sz="1000" b="1" i="0" u="none" strike="noStrike">
              <a:solidFill>
                <a:srgbClr val="FFFFFF"/>
              </a:solidFill>
              <a:latin typeface="Calibri"/>
              <a:cs typeface="Calibri"/>
            </a:rPr>
            <a:pPr algn="ctr"/>
            <a:t>A5. HR administration</a:t>
          </a:fld>
          <a:endParaRPr lang="sl-SI" sz="1050" b="1">
            <a:solidFill>
              <a:schemeClr val="bg1"/>
            </a:solidFill>
            <a:latin typeface="+mn-lt"/>
          </a:endParaRPr>
        </a:p>
      </xdr:txBody>
    </xdr:sp>
    <xdr:clientData/>
  </xdr:twoCellAnchor>
  <xdr:twoCellAnchor>
    <xdr:from>
      <xdr:col>4</xdr:col>
      <xdr:colOff>876300</xdr:colOff>
      <xdr:row>7</xdr:row>
      <xdr:rowOff>133350</xdr:rowOff>
    </xdr:from>
    <xdr:to>
      <xdr:col>7</xdr:col>
      <xdr:colOff>323850</xdr:colOff>
      <xdr:row>8</xdr:row>
      <xdr:rowOff>241800</xdr:rowOff>
    </xdr:to>
    <xdr:sp macro="" textlink="N43">
      <xdr:nvSpPr>
        <xdr:cNvPr id="10" name="Right Arrow 18">
          <a:extLst>
            <a:ext uri="{FF2B5EF4-FFF2-40B4-BE49-F238E27FC236}">
              <a16:creationId xmlns:a16="http://schemas.microsoft.com/office/drawing/2014/main" id="{00000000-0008-0000-0300-00000A000000}"/>
            </a:ext>
          </a:extLst>
        </xdr:cNvPr>
        <xdr:cNvSpPr/>
      </xdr:nvSpPr>
      <xdr:spPr>
        <a:xfrm>
          <a:off x="3009900" y="317182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B28818B5-BEEF-4923-BAE7-703D692157AA}" type="TxLink">
            <a:rPr lang="en-US" sz="1000" b="1" i="0" u="none" strike="noStrike">
              <a:solidFill>
                <a:srgbClr val="FFFFFF"/>
              </a:solidFill>
              <a:latin typeface="Calibri"/>
              <a:cs typeface="Calibri"/>
            </a:rPr>
            <a:pPr algn="ctr"/>
            <a:t>B1. Goals and goal 
management interviews</a:t>
          </a:fld>
          <a:endParaRPr lang="sl-SI" sz="1050" b="1">
            <a:solidFill>
              <a:schemeClr val="bg1"/>
            </a:solidFill>
            <a:latin typeface="+mn-lt"/>
          </a:endParaRPr>
        </a:p>
      </xdr:txBody>
    </xdr:sp>
    <xdr:clientData/>
  </xdr:twoCellAnchor>
  <xdr:twoCellAnchor>
    <xdr:from>
      <xdr:col>4</xdr:col>
      <xdr:colOff>904875</xdr:colOff>
      <xdr:row>9</xdr:row>
      <xdr:rowOff>133350</xdr:rowOff>
    </xdr:from>
    <xdr:to>
      <xdr:col>8</xdr:col>
      <xdr:colOff>19050</xdr:colOff>
      <xdr:row>10</xdr:row>
      <xdr:rowOff>241800</xdr:rowOff>
    </xdr:to>
    <xdr:sp macro="" textlink="N44">
      <xdr:nvSpPr>
        <xdr:cNvPr id="11" name="Right Arrow 18">
          <a:extLst>
            <a:ext uri="{FF2B5EF4-FFF2-40B4-BE49-F238E27FC236}">
              <a16:creationId xmlns:a16="http://schemas.microsoft.com/office/drawing/2014/main" id="{00000000-0008-0000-0300-00000B000000}"/>
            </a:ext>
          </a:extLst>
        </xdr:cNvPr>
        <xdr:cNvSpPr/>
      </xdr:nvSpPr>
      <xdr:spPr>
        <a:xfrm>
          <a:off x="3038475" y="38290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46DE55D-C07B-421C-8910-FD97A2985AE2}" type="TxLink">
            <a:rPr lang="en-US" sz="1000" b="1" i="0" u="none" strike="noStrike">
              <a:solidFill>
                <a:srgbClr val="FFFFFF"/>
              </a:solidFill>
              <a:latin typeface="Calibri"/>
              <a:cs typeface="Calibri"/>
            </a:rPr>
            <a:pPr algn="ctr"/>
            <a:t>B2. Competences and 
development interviews</a:t>
          </a:fld>
          <a:endParaRPr lang="sl-SI" sz="1050" b="1">
            <a:solidFill>
              <a:schemeClr val="bg1"/>
            </a:solidFill>
            <a:latin typeface="+mn-lt"/>
          </a:endParaRPr>
        </a:p>
      </xdr:txBody>
    </xdr:sp>
    <xdr:clientData/>
  </xdr:twoCellAnchor>
  <xdr:twoCellAnchor>
    <xdr:from>
      <xdr:col>4</xdr:col>
      <xdr:colOff>57150</xdr:colOff>
      <xdr:row>5</xdr:row>
      <xdr:rowOff>114300</xdr:rowOff>
    </xdr:from>
    <xdr:to>
      <xdr:col>6</xdr:col>
      <xdr:colOff>180975</xdr:colOff>
      <xdr:row>6</xdr:row>
      <xdr:rowOff>117975</xdr:rowOff>
    </xdr:to>
    <xdr:sp macro="" textlink="N45">
      <xdr:nvSpPr>
        <xdr:cNvPr id="12" name="Right Arrow 18">
          <a:extLst>
            <a:ext uri="{FF2B5EF4-FFF2-40B4-BE49-F238E27FC236}">
              <a16:creationId xmlns:a16="http://schemas.microsoft.com/office/drawing/2014/main" id="{00000000-0008-0000-0300-00000C000000}"/>
            </a:ext>
          </a:extLst>
        </xdr:cNvPr>
        <xdr:cNvSpPr/>
      </xdr:nvSpPr>
      <xdr:spPr>
        <a:xfrm>
          <a:off x="2905125" y="20764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6D1DA49-13DE-4716-AE02-58ED7357D112}" type="TxLink">
            <a:rPr lang="en-US" sz="1000" b="1" i="0" u="none" strike="noStrike">
              <a:solidFill>
                <a:srgbClr val="FFFFFF"/>
              </a:solidFill>
              <a:latin typeface="Calibri"/>
              <a:cs typeface="Calibri"/>
            </a:rPr>
            <a:pPr algn="ctr"/>
            <a:t>C1. Recruitment 
and selection</a:t>
          </a:fld>
          <a:endParaRPr lang="sl-SI" sz="1050" b="1">
            <a:solidFill>
              <a:schemeClr val="bg1"/>
            </a:solidFill>
            <a:latin typeface="+mn-lt"/>
          </a:endParaRPr>
        </a:p>
      </xdr:txBody>
    </xdr:sp>
    <xdr:clientData/>
  </xdr:twoCellAnchor>
  <xdr:twoCellAnchor>
    <xdr:from>
      <xdr:col>6</xdr:col>
      <xdr:colOff>533400</xdr:colOff>
      <xdr:row>5</xdr:row>
      <xdr:rowOff>161925</xdr:rowOff>
    </xdr:from>
    <xdr:to>
      <xdr:col>9</xdr:col>
      <xdr:colOff>95250</xdr:colOff>
      <xdr:row>6</xdr:row>
      <xdr:rowOff>165600</xdr:rowOff>
    </xdr:to>
    <xdr:sp macro="" textlink="N46">
      <xdr:nvSpPr>
        <xdr:cNvPr id="13" name="Right Arrow 18">
          <a:extLst>
            <a:ext uri="{FF2B5EF4-FFF2-40B4-BE49-F238E27FC236}">
              <a16:creationId xmlns:a16="http://schemas.microsoft.com/office/drawing/2014/main" id="{00000000-0008-0000-0300-00000D000000}"/>
            </a:ext>
          </a:extLst>
        </xdr:cNvPr>
        <xdr:cNvSpPr/>
      </xdr:nvSpPr>
      <xdr:spPr>
        <a:xfrm>
          <a:off x="4648200" y="21240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01EFA4C7-27EF-4376-93B5-2AD084EE213C}" type="TxLink">
            <a:rPr lang="en-US" sz="1000" b="1" i="0" u="none" strike="noStrike">
              <a:solidFill>
                <a:srgbClr val="FFFFFF"/>
              </a:solidFill>
              <a:latin typeface="Calibri"/>
              <a:cs typeface="Calibri"/>
            </a:rPr>
            <a:pPr algn="ctr"/>
            <a:t>C2. Career</a:t>
          </a:fld>
          <a:endParaRPr lang="sl-SI" sz="1050" b="1">
            <a:solidFill>
              <a:schemeClr val="bg1"/>
            </a:solidFill>
            <a:latin typeface="+mn-lt"/>
          </a:endParaRPr>
        </a:p>
      </xdr:txBody>
    </xdr:sp>
    <xdr:clientData/>
  </xdr:twoCellAnchor>
  <xdr:twoCellAnchor>
    <xdr:from>
      <xdr:col>9</xdr:col>
      <xdr:colOff>657225</xdr:colOff>
      <xdr:row>5</xdr:row>
      <xdr:rowOff>190500</xdr:rowOff>
    </xdr:from>
    <xdr:to>
      <xdr:col>11</xdr:col>
      <xdr:colOff>142875</xdr:colOff>
      <xdr:row>6</xdr:row>
      <xdr:rowOff>194175</xdr:rowOff>
    </xdr:to>
    <xdr:sp macro="" textlink="N48">
      <xdr:nvSpPr>
        <xdr:cNvPr id="14" name="Right Arrow 18">
          <a:extLst>
            <a:ext uri="{FF2B5EF4-FFF2-40B4-BE49-F238E27FC236}">
              <a16:creationId xmlns:a16="http://schemas.microsoft.com/office/drawing/2014/main" id="{00000000-0008-0000-0300-00000E000000}"/>
            </a:ext>
          </a:extLst>
        </xdr:cNvPr>
        <xdr:cNvSpPr/>
      </xdr:nvSpPr>
      <xdr:spPr>
        <a:xfrm>
          <a:off x="6600825" y="21526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335A200-1AC8-406C-8777-D2A9E413EDF4}" type="TxLink">
            <a:rPr lang="en-US" sz="1000" b="1" i="0" u="none" strike="noStrike">
              <a:solidFill>
                <a:srgbClr val="FFFFFF"/>
              </a:solidFill>
              <a:latin typeface="Calibri"/>
              <a:cs typeface="Calibri"/>
            </a:rPr>
            <a:pPr algn="ctr"/>
            <a:t>C4. Diagnostics</a:t>
          </a:fld>
          <a:endParaRPr lang="sl-SI" sz="1050" b="1">
            <a:solidFill>
              <a:schemeClr val="bg1"/>
            </a:solidFill>
            <a:latin typeface="+mn-lt"/>
          </a:endParaRPr>
        </a:p>
      </xdr:txBody>
    </xdr:sp>
    <xdr:clientData/>
  </xdr:twoCellAnchor>
  <xdr:twoCellAnchor>
    <xdr:from>
      <xdr:col>9</xdr:col>
      <xdr:colOff>657225</xdr:colOff>
      <xdr:row>11</xdr:row>
      <xdr:rowOff>161925</xdr:rowOff>
    </xdr:from>
    <xdr:to>
      <xdr:col>11</xdr:col>
      <xdr:colOff>142875</xdr:colOff>
      <xdr:row>12</xdr:row>
      <xdr:rowOff>165600</xdr:rowOff>
    </xdr:to>
    <xdr:sp macro="" textlink="N49">
      <xdr:nvSpPr>
        <xdr:cNvPr id="15" name="Right Arrow 18">
          <a:extLst>
            <a:ext uri="{FF2B5EF4-FFF2-40B4-BE49-F238E27FC236}">
              <a16:creationId xmlns:a16="http://schemas.microsoft.com/office/drawing/2014/main" id="{00000000-0008-0000-0300-00000F000000}"/>
            </a:ext>
          </a:extLst>
        </xdr:cNvPr>
        <xdr:cNvSpPr/>
      </xdr:nvSpPr>
      <xdr:spPr>
        <a:xfrm>
          <a:off x="6600825" y="483870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7DAA56A-EF23-4A07-8A3F-61AC7234C390}" type="TxLink">
            <a:rPr lang="en-US" sz="1000" b="1" i="0" u="none" strike="noStrike">
              <a:solidFill>
                <a:srgbClr val="FFFFFF"/>
              </a:solidFill>
              <a:latin typeface="Calibri"/>
              <a:cs typeface="Calibri"/>
            </a:rPr>
            <a:pPr algn="ctr"/>
            <a:t>D. Additional areas</a:t>
          </a:fld>
          <a:endParaRPr lang="sl-SI" sz="1050" b="1">
            <a:solidFill>
              <a:schemeClr val="bg1"/>
            </a:solidFill>
            <a:latin typeface="+mn-lt"/>
          </a:endParaRPr>
        </a:p>
      </xdr:txBody>
    </xdr:sp>
    <xdr:clientData/>
  </xdr:twoCellAnchor>
  <xdr:twoCellAnchor>
    <xdr:from>
      <xdr:col>1</xdr:col>
      <xdr:colOff>209550</xdr:colOff>
      <xdr:row>11</xdr:row>
      <xdr:rowOff>152400</xdr:rowOff>
    </xdr:from>
    <xdr:to>
      <xdr:col>3</xdr:col>
      <xdr:colOff>133350</xdr:colOff>
      <xdr:row>12</xdr:row>
      <xdr:rowOff>156075</xdr:rowOff>
    </xdr:to>
    <xdr:sp macro="" textlink="N40">
      <xdr:nvSpPr>
        <xdr:cNvPr id="16" name="Right Arrow 18">
          <a:extLst>
            <a:ext uri="{FF2B5EF4-FFF2-40B4-BE49-F238E27FC236}">
              <a16:creationId xmlns:a16="http://schemas.microsoft.com/office/drawing/2014/main" id="{00000000-0008-0000-0300-000010000000}"/>
            </a:ext>
          </a:extLst>
        </xdr:cNvPr>
        <xdr:cNvSpPr/>
      </xdr:nvSpPr>
      <xdr:spPr>
        <a:xfrm>
          <a:off x="923925" y="48291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689E7150-A9C4-4685-99B5-9E85C10886C0}" type="TxLink">
            <a:rPr lang="en-US" sz="1000" b="1" i="0" u="none" strike="noStrike">
              <a:solidFill>
                <a:srgbClr val="FFFFFF"/>
              </a:solidFill>
              <a:latin typeface="Calibri"/>
              <a:cs typeface="Calibri"/>
            </a:rPr>
            <a:pPr algn="ctr"/>
            <a:t>A3. Rewards 
&amp; sanctions</a:t>
          </a:fld>
          <a:endParaRPr lang="sl-SI" sz="1200" b="1">
            <a:solidFill>
              <a:schemeClr val="bg1"/>
            </a:solidFill>
            <a:latin typeface="+mn-lt"/>
          </a:endParaRPr>
        </a:p>
      </xdr:txBody>
    </xdr:sp>
    <xdr:clientData/>
  </xdr:twoCellAnchor>
  <xdr:twoCellAnchor>
    <xdr:from>
      <xdr:col>4</xdr:col>
      <xdr:colOff>361951</xdr:colOff>
      <xdr:row>6</xdr:row>
      <xdr:rowOff>238125</xdr:rowOff>
    </xdr:from>
    <xdr:to>
      <xdr:col>9</xdr:col>
      <xdr:colOff>38100</xdr:colOff>
      <xdr:row>7</xdr:row>
      <xdr:rowOff>60825</xdr:rowOff>
    </xdr:to>
    <xdr:sp macro="" textlink="N51">
      <xdr:nvSpPr>
        <xdr:cNvPr id="17" name="Right Arrow 18">
          <a:extLst>
            <a:ext uri="{FF2B5EF4-FFF2-40B4-BE49-F238E27FC236}">
              <a16:creationId xmlns:a16="http://schemas.microsoft.com/office/drawing/2014/main" id="{00000000-0008-0000-0300-000011000000}"/>
            </a:ext>
          </a:extLst>
        </xdr:cNvPr>
        <xdr:cNvSpPr/>
      </xdr:nvSpPr>
      <xdr:spPr>
        <a:xfrm>
          <a:off x="3228976" y="2647950"/>
          <a:ext cx="2771774"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E654BBFD-B7E0-488A-A423-3CC8104A0B99}" type="TxLink">
            <a:rPr lang="en-US" sz="1800" b="1" i="0" u="none" strike="noStrike">
              <a:solidFill>
                <a:srgbClr val="C00000"/>
              </a:solidFill>
              <a:latin typeface="Franklin Gothic Book"/>
              <a:cs typeface="Calibri"/>
            </a:rPr>
            <a:pPr algn="ctr"/>
            <a:t>B. Leadership processes</a:t>
          </a:fld>
          <a:endParaRPr lang="sl-SI" sz="1600" b="1">
            <a:solidFill>
              <a:srgbClr val="0070C0"/>
            </a:solidFill>
            <a:latin typeface="+mn-lt"/>
          </a:endParaRPr>
        </a:p>
      </xdr:txBody>
    </xdr:sp>
    <xdr:clientData/>
  </xdr:twoCellAnchor>
  <xdr:twoCellAnchor>
    <xdr:from>
      <xdr:col>8</xdr:col>
      <xdr:colOff>447675</xdr:colOff>
      <xdr:row>3</xdr:row>
      <xdr:rowOff>247650</xdr:rowOff>
    </xdr:from>
    <xdr:to>
      <xdr:col>12</xdr:col>
      <xdr:colOff>28575</xdr:colOff>
      <xdr:row>4</xdr:row>
      <xdr:rowOff>251325</xdr:rowOff>
    </xdr:to>
    <xdr:sp macro="" textlink="N52">
      <xdr:nvSpPr>
        <xdr:cNvPr id="18" name="Right Arrow 18">
          <a:extLst>
            <a:ext uri="{FF2B5EF4-FFF2-40B4-BE49-F238E27FC236}">
              <a16:creationId xmlns:a16="http://schemas.microsoft.com/office/drawing/2014/main" id="{00000000-0008-0000-0300-000012000000}"/>
            </a:ext>
          </a:extLst>
        </xdr:cNvPr>
        <xdr:cNvSpPr/>
      </xdr:nvSpPr>
      <xdr:spPr>
        <a:xfrm>
          <a:off x="5591175" y="1314450"/>
          <a:ext cx="2962275"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117A7692-91CD-4837-92E9-136B750C034A}" type="TxLink">
            <a:rPr lang="en-US" sz="1800" b="1" i="0" u="none" strike="noStrike">
              <a:solidFill>
                <a:srgbClr val="00B050"/>
              </a:solidFill>
              <a:latin typeface="Franklin Gothic Book"/>
              <a:cs typeface="Calibri"/>
            </a:rPr>
            <a:pPr algn="ctr"/>
            <a:t>C. Development processes</a:t>
          </a:fld>
          <a:endParaRPr lang="sl-SI" sz="1600" b="1">
            <a:solidFill>
              <a:srgbClr val="0070C0"/>
            </a:solidFill>
            <a:latin typeface="+mn-lt"/>
          </a:endParaRPr>
        </a:p>
      </xdr:txBody>
    </xdr:sp>
    <xdr:clientData/>
  </xdr:twoCellAnchor>
  <xdr:twoCellAnchor>
    <xdr:from>
      <xdr:col>8</xdr:col>
      <xdr:colOff>762000</xdr:colOff>
      <xdr:row>10</xdr:row>
      <xdr:rowOff>295275</xdr:rowOff>
    </xdr:from>
    <xdr:to>
      <xdr:col>11</xdr:col>
      <xdr:colOff>561975</xdr:colOff>
      <xdr:row>11</xdr:row>
      <xdr:rowOff>108450</xdr:rowOff>
    </xdr:to>
    <xdr:sp macro="" textlink="N53">
      <xdr:nvSpPr>
        <xdr:cNvPr id="19" name="Right Arrow 18">
          <a:extLst>
            <a:ext uri="{FF2B5EF4-FFF2-40B4-BE49-F238E27FC236}">
              <a16:creationId xmlns:a16="http://schemas.microsoft.com/office/drawing/2014/main" id="{00000000-0008-0000-0300-000013000000}"/>
            </a:ext>
          </a:extLst>
        </xdr:cNvPr>
        <xdr:cNvSpPr/>
      </xdr:nvSpPr>
      <xdr:spPr>
        <a:xfrm>
          <a:off x="5248275" y="4333875"/>
          <a:ext cx="251460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5B581892-3A4E-47D2-AB2F-E0332B10F678}" type="TxLink">
            <a:rPr lang="en-US" sz="1800" b="1" i="0" u="none" strike="noStrike">
              <a:solidFill>
                <a:srgbClr val="FFD966"/>
              </a:solidFill>
              <a:latin typeface="Franklin Gothic Book"/>
              <a:cs typeface="Calibri"/>
            </a:rPr>
            <a:pPr algn="ctr"/>
            <a:t>D. Additional areas</a:t>
          </a:fld>
          <a:endParaRPr lang="sl-SI" sz="1600" b="1">
            <a:solidFill>
              <a:srgbClr val="0070C0"/>
            </a:solidFill>
            <a:latin typeface="+mn-lt"/>
          </a:endParaRPr>
        </a:p>
      </xdr:txBody>
    </xdr:sp>
    <xdr:clientData/>
  </xdr:twoCellAnchor>
  <xdr:twoCellAnchor>
    <xdr:from>
      <xdr:col>2</xdr:col>
      <xdr:colOff>104775</xdr:colOff>
      <xdr:row>5</xdr:row>
      <xdr:rowOff>123825</xdr:rowOff>
    </xdr:from>
    <xdr:to>
      <xdr:col>3</xdr:col>
      <xdr:colOff>295275</xdr:colOff>
      <xdr:row>6</xdr:row>
      <xdr:rowOff>127500</xdr:rowOff>
    </xdr:to>
    <xdr:sp macro="" textlink="N38">
      <xdr:nvSpPr>
        <xdr:cNvPr id="23" name="Right Arrow 18">
          <a:extLst>
            <a:ext uri="{FF2B5EF4-FFF2-40B4-BE49-F238E27FC236}">
              <a16:creationId xmlns:a16="http://schemas.microsoft.com/office/drawing/2014/main" id="{00000000-0008-0000-0300-000017000000}"/>
            </a:ext>
          </a:extLst>
        </xdr:cNvPr>
        <xdr:cNvSpPr/>
      </xdr:nvSpPr>
      <xdr:spPr>
        <a:xfrm>
          <a:off x="1085850" y="2085975"/>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9A0FF4C-92F0-4AA9-9906-377F6E6C98F1}" type="TxLink">
            <a:rPr lang="en-US" sz="1000" b="1" i="0" u="none" strike="noStrike">
              <a:solidFill>
                <a:srgbClr val="FFFFFF"/>
              </a:solidFill>
              <a:latin typeface="Calibri"/>
              <a:cs typeface="Calibri"/>
            </a:rPr>
            <a:pPr algn="ctr"/>
            <a:t>A1. Strategic 
direction</a:t>
          </a:fld>
          <a:endParaRPr lang="sl-SI" sz="1200" b="1">
            <a:solidFill>
              <a:schemeClr val="bg1"/>
            </a:solidFill>
            <a:latin typeface="+mn-lt"/>
          </a:endParaRPr>
        </a:p>
      </xdr:txBody>
    </xdr:sp>
    <xdr:clientData/>
  </xdr:twoCellAnchor>
  <xdr:twoCellAnchor>
    <xdr:from>
      <xdr:col>9</xdr:col>
      <xdr:colOff>714375</xdr:colOff>
      <xdr:row>8</xdr:row>
      <xdr:rowOff>104775</xdr:rowOff>
    </xdr:from>
    <xdr:to>
      <xdr:col>11</xdr:col>
      <xdr:colOff>200025</xdr:colOff>
      <xdr:row>9</xdr:row>
      <xdr:rowOff>241800</xdr:rowOff>
    </xdr:to>
    <xdr:sp macro="" textlink="N47">
      <xdr:nvSpPr>
        <xdr:cNvPr id="26" name="Right Arrow 18">
          <a:extLst>
            <a:ext uri="{FF2B5EF4-FFF2-40B4-BE49-F238E27FC236}">
              <a16:creationId xmlns:a16="http://schemas.microsoft.com/office/drawing/2014/main" id="{00000000-0008-0000-0300-00001A000000}"/>
            </a:ext>
          </a:extLst>
        </xdr:cNvPr>
        <xdr:cNvSpPr/>
      </xdr:nvSpPr>
      <xdr:spPr>
        <a:xfrm>
          <a:off x="6657975" y="3486150"/>
          <a:ext cx="1390650" cy="451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4DD87D04-D754-44C7-A37C-18FE83C56D6B}" type="TxLink">
            <a:rPr lang="en-US" sz="1000" b="1" i="0" u="none" strike="noStrike">
              <a:solidFill>
                <a:srgbClr val="FFFFFF"/>
              </a:solidFill>
              <a:latin typeface="Calibri"/>
              <a:cs typeface="Calibri"/>
            </a:rPr>
            <a:pPr algn="ctr"/>
            <a:t>C3. Training 
and education</a:t>
          </a:fld>
          <a:endParaRPr lang="sl-SI" sz="1050" b="1">
            <a:solidFill>
              <a:schemeClr val="bg1"/>
            </a:solidFill>
            <a:latin typeface="+mn-lt"/>
          </a:endParaRPr>
        </a:p>
      </xdr:txBody>
    </xdr:sp>
    <xdr:clientData/>
  </xdr:twoCellAnchor>
  <xdr:twoCellAnchor>
    <xdr:from>
      <xdr:col>1</xdr:col>
      <xdr:colOff>123824</xdr:colOff>
      <xdr:row>12</xdr:row>
      <xdr:rowOff>428624</xdr:rowOff>
    </xdr:from>
    <xdr:to>
      <xdr:col>9</xdr:col>
      <xdr:colOff>152399</xdr:colOff>
      <xdr:row>13</xdr:row>
      <xdr:rowOff>190500</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123824" y="5362574"/>
          <a:ext cx="5257800" cy="209551"/>
          <a:chOff x="838199" y="5553074"/>
          <a:chExt cx="5257800" cy="209551"/>
        </a:xfrm>
      </xdr:grpSpPr>
      <xdr:pic>
        <xdr:nvPicPr>
          <xdr:cNvPr id="27" name="Picture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3925" y="5572125"/>
            <a:ext cx="5124450" cy="180975"/>
          </a:xfrm>
          <a:prstGeom prst="rect">
            <a:avLst/>
          </a:prstGeom>
          <a:noFill/>
          <a:extLst>
            <a:ext uri="{909E8E84-426E-40DD-AFC4-6F175D3DCCD1}">
              <a14:hiddenFill xmlns:a14="http://schemas.microsoft.com/office/drawing/2010/main">
                <a:solidFill>
                  <a:srgbClr val="FFFFFF"/>
                </a:solidFill>
              </a14:hiddenFill>
            </a:ext>
          </a:extLst>
        </xdr:spPr>
      </xdr:pic>
      <xdr:sp macro="" textlink="N55">
        <xdr:nvSpPr>
          <xdr:cNvPr id="28" name="Right Arrow 18">
            <a:extLst>
              <a:ext uri="{FF2B5EF4-FFF2-40B4-BE49-F238E27FC236}">
                <a16:creationId xmlns:a16="http://schemas.microsoft.com/office/drawing/2014/main" id="{00000000-0008-0000-0300-00001C000000}"/>
              </a:ext>
            </a:extLst>
          </xdr:cNvPr>
          <xdr:cNvSpPr/>
        </xdr:nvSpPr>
        <xdr:spPr>
          <a:xfrm>
            <a:off x="17811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DAB74A46-C6D0-4C6A-A582-7B583A914C4B}" type="TxLink">
              <a:rPr lang="en-US" sz="800" b="0" i="0" u="none" strike="noStrike">
                <a:solidFill>
                  <a:srgbClr val="000000"/>
                </a:solidFill>
                <a:latin typeface="Calibri"/>
                <a:cs typeface="Calibri"/>
              </a:rPr>
              <a:pPr algn="ctr"/>
              <a:t>Undeveloped</a:t>
            </a:fld>
            <a:endParaRPr lang="sl-SI" sz="1200" b="1">
              <a:solidFill>
                <a:schemeClr val="bg1"/>
              </a:solidFill>
              <a:latin typeface="+mn-lt"/>
            </a:endParaRPr>
          </a:p>
        </xdr:txBody>
      </xdr:sp>
      <xdr:sp macro="" textlink="N56">
        <xdr:nvSpPr>
          <xdr:cNvPr id="29" name="Right Arrow 18">
            <a:extLst>
              <a:ext uri="{FF2B5EF4-FFF2-40B4-BE49-F238E27FC236}">
                <a16:creationId xmlns:a16="http://schemas.microsoft.com/office/drawing/2014/main" id="{00000000-0008-0000-0300-00001D000000}"/>
              </a:ext>
            </a:extLst>
          </xdr:cNvPr>
          <xdr:cNvSpPr/>
        </xdr:nvSpPr>
        <xdr:spPr>
          <a:xfrm>
            <a:off x="260032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77148C7F-7303-424F-B192-04925C3246B8}" type="TxLink">
              <a:rPr lang="en-US" sz="800" b="0" i="0" u="none" strike="noStrike">
                <a:solidFill>
                  <a:srgbClr val="000000"/>
                </a:solidFill>
                <a:latin typeface="Calibri"/>
                <a:cs typeface="Calibri"/>
              </a:rPr>
              <a:pPr algn="ctr"/>
              <a:t>Poorly developed</a:t>
            </a:fld>
            <a:endParaRPr lang="sl-SI" sz="1200" b="1">
              <a:solidFill>
                <a:schemeClr val="bg1"/>
              </a:solidFill>
              <a:latin typeface="+mn-lt"/>
            </a:endParaRPr>
          </a:p>
        </xdr:txBody>
      </xdr:sp>
      <xdr:sp macro="" textlink="N57">
        <xdr:nvSpPr>
          <xdr:cNvPr id="30" name="Right Arrow 18">
            <a:extLst>
              <a:ext uri="{FF2B5EF4-FFF2-40B4-BE49-F238E27FC236}">
                <a16:creationId xmlns:a16="http://schemas.microsoft.com/office/drawing/2014/main" id="{00000000-0008-0000-0300-00001E000000}"/>
              </a:ext>
            </a:extLst>
          </xdr:cNvPr>
          <xdr:cNvSpPr/>
        </xdr:nvSpPr>
        <xdr:spPr>
          <a:xfrm>
            <a:off x="3448049" y="555307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ADD31E13-EE5D-4C42-AF38-6D8E699B1946}" type="TxLink">
              <a:rPr lang="en-US" sz="800" b="0" i="0" u="none" strike="noStrike">
                <a:solidFill>
                  <a:srgbClr val="000000"/>
                </a:solidFill>
                <a:latin typeface="Calibri"/>
                <a:cs typeface="Calibri"/>
              </a:rPr>
              <a:pPr algn="ctr"/>
              <a:t>Medium developed</a:t>
            </a:fld>
            <a:endParaRPr lang="sl-SI" sz="1200" b="1">
              <a:solidFill>
                <a:schemeClr val="bg1"/>
              </a:solidFill>
              <a:latin typeface="+mn-lt"/>
            </a:endParaRPr>
          </a:p>
        </xdr:txBody>
      </xdr:sp>
      <xdr:sp macro="" textlink="N58">
        <xdr:nvSpPr>
          <xdr:cNvPr id="31" name="Right Arrow 18">
            <a:extLst>
              <a:ext uri="{FF2B5EF4-FFF2-40B4-BE49-F238E27FC236}">
                <a16:creationId xmlns:a16="http://schemas.microsoft.com/office/drawing/2014/main" id="{00000000-0008-0000-0300-00001F000000}"/>
              </a:ext>
            </a:extLst>
          </xdr:cNvPr>
          <xdr:cNvSpPr/>
        </xdr:nvSpPr>
        <xdr:spPr>
          <a:xfrm>
            <a:off x="4286249"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9A597822-92EC-49DE-AB19-BE68A084CDE2}" type="TxLink">
              <a:rPr lang="en-US" sz="800" b="0" i="0" u="none" strike="noStrike">
                <a:solidFill>
                  <a:srgbClr val="000000"/>
                </a:solidFill>
                <a:latin typeface="Calibri"/>
                <a:cs typeface="Calibri"/>
              </a:rPr>
              <a:pPr algn="ctr"/>
              <a:t>Well developed</a:t>
            </a:fld>
            <a:endParaRPr lang="sl-SI" sz="1200" b="1">
              <a:solidFill>
                <a:schemeClr val="bg1"/>
              </a:solidFill>
              <a:latin typeface="+mn-lt"/>
            </a:endParaRPr>
          </a:p>
        </xdr:txBody>
      </xdr:sp>
      <xdr:sp macro="" textlink="N59">
        <xdr:nvSpPr>
          <xdr:cNvPr id="32" name="Right Arrow 18">
            <a:extLst>
              <a:ext uri="{FF2B5EF4-FFF2-40B4-BE49-F238E27FC236}">
                <a16:creationId xmlns:a16="http://schemas.microsoft.com/office/drawing/2014/main" id="{00000000-0008-0000-0300-000020000000}"/>
              </a:ext>
            </a:extLst>
          </xdr:cNvPr>
          <xdr:cNvSpPr/>
        </xdr:nvSpPr>
        <xdr:spPr>
          <a:xfrm>
            <a:off x="5133974" y="5562599"/>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CC52D45D-2397-4BE8-991F-4B5CA6BB8874}" type="TxLink">
              <a:rPr lang="en-US" sz="800" b="0" i="0" u="none" strike="noStrike">
                <a:solidFill>
                  <a:srgbClr val="000000"/>
                </a:solidFill>
                <a:latin typeface="Calibri"/>
                <a:cs typeface="Calibri"/>
              </a:rPr>
              <a:pPr algn="ctr"/>
              <a:t>Excellently developed</a:t>
            </a:fld>
            <a:endParaRPr lang="sl-SI" sz="1200" b="1">
              <a:solidFill>
                <a:schemeClr val="bg1"/>
              </a:solidFill>
              <a:latin typeface="+mn-lt"/>
            </a:endParaRPr>
          </a:p>
        </xdr:txBody>
      </xdr:sp>
      <xdr:sp macro="" textlink="N54">
        <xdr:nvSpPr>
          <xdr:cNvPr id="33" name="Right Arrow 18">
            <a:extLst>
              <a:ext uri="{FF2B5EF4-FFF2-40B4-BE49-F238E27FC236}">
                <a16:creationId xmlns:a16="http://schemas.microsoft.com/office/drawing/2014/main" id="{00000000-0008-0000-0300-000021000000}"/>
              </a:ext>
            </a:extLst>
          </xdr:cNvPr>
          <xdr:cNvSpPr/>
        </xdr:nvSpPr>
        <xdr:spPr>
          <a:xfrm>
            <a:off x="838199" y="5572124"/>
            <a:ext cx="962025" cy="1905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fld id="{F75EF7B4-DFBC-40C5-B250-EA54FD8F2138}" type="TxLink">
              <a:rPr lang="en-US" sz="800" b="0" i="0" u="none" strike="noStrike">
                <a:solidFill>
                  <a:srgbClr val="000000"/>
                </a:solidFill>
                <a:latin typeface="Calibri"/>
                <a:cs typeface="Calibri"/>
              </a:rPr>
              <a:pPr algn="ctr"/>
              <a:t>Colour scale:</a:t>
            </a:fld>
            <a:endParaRPr lang="sl-SI" sz="1200" b="1">
              <a:solidFill>
                <a:schemeClr val="bg1"/>
              </a:solidFill>
              <a:latin typeface="+mn-lt"/>
            </a:endParaRPr>
          </a:p>
        </xdr:txBody>
      </xdr:sp>
    </xdr:grpSp>
    <xdr:clientData/>
  </xdr:twoCellAnchor>
  <xdr:twoCellAnchor>
    <xdr:from>
      <xdr:col>0</xdr:col>
      <xdr:colOff>0</xdr:colOff>
      <xdr:row>32</xdr:row>
      <xdr:rowOff>457200</xdr:rowOff>
    </xdr:from>
    <xdr:to>
      <xdr:col>21</xdr:col>
      <xdr:colOff>57150</xdr:colOff>
      <xdr:row>59</xdr:row>
      <xdr:rowOff>333375</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0" y="16697325"/>
          <a:ext cx="16525875" cy="6648450"/>
        </a:xfrm>
        <a:prstGeom prst="rect">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l-SI"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266700</xdr:colOff>
          <xdr:row>4</xdr:row>
          <xdr:rowOff>276225</xdr:rowOff>
        </xdr:from>
        <xdr:to>
          <xdr:col>9</xdr:col>
          <xdr:colOff>742950</xdr:colOff>
          <xdr:row>5</xdr:row>
          <xdr:rowOff>28575</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9525</xdr:rowOff>
        </xdr:from>
        <xdr:to>
          <xdr:col>9</xdr:col>
          <xdr:colOff>742950</xdr:colOff>
          <xdr:row>5</xdr:row>
          <xdr:rowOff>295275</xdr:rowOff>
        </xdr:to>
        <xdr:sp macro="" textlink="">
          <xdr:nvSpPr>
            <xdr:cNvPr id="11267" name="Option Button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xdr:row>
          <xdr:rowOff>276225</xdr:rowOff>
        </xdr:from>
        <xdr:to>
          <xdr:col>9</xdr:col>
          <xdr:colOff>742950</xdr:colOff>
          <xdr:row>6</xdr:row>
          <xdr:rowOff>28575</xdr:rowOff>
        </xdr:to>
        <xdr:sp macro="" textlink="">
          <xdr:nvSpPr>
            <xdr:cNvPr id="11268" name="Option Button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0</xdr:rowOff>
        </xdr:from>
        <xdr:to>
          <xdr:col>9</xdr:col>
          <xdr:colOff>742950</xdr:colOff>
          <xdr:row>6</xdr:row>
          <xdr:rowOff>295275</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xdr:row>
          <xdr:rowOff>266700</xdr:rowOff>
        </xdr:from>
        <xdr:to>
          <xdr:col>9</xdr:col>
          <xdr:colOff>742950</xdr:colOff>
          <xdr:row>7</xdr:row>
          <xdr:rowOff>28575</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0</xdr:rowOff>
        </xdr:from>
        <xdr:to>
          <xdr:col>9</xdr:col>
          <xdr:colOff>742950</xdr:colOff>
          <xdr:row>7</xdr:row>
          <xdr:rowOff>285750</xdr:rowOff>
        </xdr:to>
        <xdr:sp macro="" textlink="">
          <xdr:nvSpPr>
            <xdr:cNvPr id="11271" name="Option Button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266700</xdr:rowOff>
        </xdr:from>
        <xdr:to>
          <xdr:col>9</xdr:col>
          <xdr:colOff>742950</xdr:colOff>
          <xdr:row>8</xdr:row>
          <xdr:rowOff>28575</xdr:rowOff>
        </xdr:to>
        <xdr:sp macro="" textlink="">
          <xdr:nvSpPr>
            <xdr:cNvPr id="11272" name="Option Button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xdr:row>
          <xdr:rowOff>533400</xdr:rowOff>
        </xdr:from>
        <xdr:to>
          <xdr:col>9</xdr:col>
          <xdr:colOff>742950</xdr:colOff>
          <xdr:row>8</xdr:row>
          <xdr:rowOff>285750</xdr:rowOff>
        </xdr:to>
        <xdr:sp macro="" textlink="">
          <xdr:nvSpPr>
            <xdr:cNvPr id="11273" name="Option Button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257175</xdr:rowOff>
        </xdr:from>
        <xdr:to>
          <xdr:col>9</xdr:col>
          <xdr:colOff>742950</xdr:colOff>
          <xdr:row>9</xdr:row>
          <xdr:rowOff>19050</xdr:rowOff>
        </xdr:to>
        <xdr:sp macro="" textlink="">
          <xdr:nvSpPr>
            <xdr:cNvPr id="11274" name="Option Button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xdr:row>
          <xdr:rowOff>523875</xdr:rowOff>
        </xdr:from>
        <xdr:to>
          <xdr:col>9</xdr:col>
          <xdr:colOff>742950</xdr:colOff>
          <xdr:row>9</xdr:row>
          <xdr:rowOff>285750</xdr:rowOff>
        </xdr:to>
        <xdr:sp macro="" textlink="">
          <xdr:nvSpPr>
            <xdr:cNvPr id="11275" name="Option Button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xdr:row>
          <xdr:rowOff>219075</xdr:rowOff>
        </xdr:from>
        <xdr:to>
          <xdr:col>9</xdr:col>
          <xdr:colOff>752475</xdr:colOff>
          <xdr:row>9</xdr:row>
          <xdr:rowOff>504825</xdr:rowOff>
        </xdr:to>
        <xdr:sp macro="" textlink="">
          <xdr:nvSpPr>
            <xdr:cNvPr id="11358" name="Option Button 94" hidden="1">
              <a:extLst>
                <a:ext uri="{63B3BB69-23CF-44E3-9099-C40C66FF867C}">
                  <a14:compatExt spid="_x0000_s11358"/>
                </a:ext>
                <a:ext uri="{FF2B5EF4-FFF2-40B4-BE49-F238E27FC236}">
                  <a16:creationId xmlns:a16="http://schemas.microsoft.com/office/drawing/2014/main" id="{00000000-0008-0000-04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66675</xdr:rowOff>
        </xdr:from>
        <xdr:to>
          <xdr:col>10</xdr:col>
          <xdr:colOff>9525</xdr:colOff>
          <xdr:row>9</xdr:row>
          <xdr:rowOff>514350</xdr:rowOff>
        </xdr:to>
        <xdr:sp macro="" textlink="">
          <xdr:nvSpPr>
            <xdr:cNvPr id="11359" name="Group Box 95" descr="OCENE" hidden="1">
              <a:extLst>
                <a:ext uri="{63B3BB69-23CF-44E3-9099-C40C66FF867C}">
                  <a14:compatExt spid="_x0000_s11359"/>
                </a:ext>
                <a:ext uri="{FF2B5EF4-FFF2-40B4-BE49-F238E27FC236}">
                  <a16:creationId xmlns:a16="http://schemas.microsoft.com/office/drawing/2014/main" id="{00000000-0008-0000-0400-00005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14</xdr:row>
          <xdr:rowOff>276225</xdr:rowOff>
        </xdr:from>
        <xdr:to>
          <xdr:col>9</xdr:col>
          <xdr:colOff>742950</xdr:colOff>
          <xdr:row>15</xdr:row>
          <xdr:rowOff>28575</xdr:rowOff>
        </xdr:to>
        <xdr:sp macro="" textlink="">
          <xdr:nvSpPr>
            <xdr:cNvPr id="11360" name="Option Button 96" hidden="1">
              <a:extLst>
                <a:ext uri="{63B3BB69-23CF-44E3-9099-C40C66FF867C}">
                  <a14:compatExt spid="_x0000_s11360"/>
                </a:ext>
                <a:ext uri="{FF2B5EF4-FFF2-40B4-BE49-F238E27FC236}">
                  <a16:creationId xmlns:a16="http://schemas.microsoft.com/office/drawing/2014/main" id="{00000000-0008-0000-04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9525</xdr:rowOff>
        </xdr:from>
        <xdr:to>
          <xdr:col>9</xdr:col>
          <xdr:colOff>742950</xdr:colOff>
          <xdr:row>15</xdr:row>
          <xdr:rowOff>295275</xdr:rowOff>
        </xdr:to>
        <xdr:sp macro="" textlink="">
          <xdr:nvSpPr>
            <xdr:cNvPr id="11361" name="Option Button 97" hidden="1">
              <a:extLst>
                <a:ext uri="{63B3BB69-23CF-44E3-9099-C40C66FF867C}">
                  <a14:compatExt spid="_x0000_s11361"/>
                </a:ext>
                <a:ext uri="{FF2B5EF4-FFF2-40B4-BE49-F238E27FC236}">
                  <a16:creationId xmlns:a16="http://schemas.microsoft.com/office/drawing/2014/main" id="{00000000-0008-0000-04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276225</xdr:rowOff>
        </xdr:from>
        <xdr:to>
          <xdr:col>9</xdr:col>
          <xdr:colOff>742950</xdr:colOff>
          <xdr:row>16</xdr:row>
          <xdr:rowOff>28575</xdr:rowOff>
        </xdr:to>
        <xdr:sp macro="" textlink="">
          <xdr:nvSpPr>
            <xdr:cNvPr id="11362" name="Option Button 98" hidden="1">
              <a:extLst>
                <a:ext uri="{63B3BB69-23CF-44E3-9099-C40C66FF867C}">
                  <a14:compatExt spid="_x0000_s11362"/>
                </a:ext>
                <a:ext uri="{FF2B5EF4-FFF2-40B4-BE49-F238E27FC236}">
                  <a16:creationId xmlns:a16="http://schemas.microsoft.com/office/drawing/2014/main" id="{00000000-0008-0000-04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0</xdr:rowOff>
        </xdr:from>
        <xdr:to>
          <xdr:col>9</xdr:col>
          <xdr:colOff>742950</xdr:colOff>
          <xdr:row>16</xdr:row>
          <xdr:rowOff>295275</xdr:rowOff>
        </xdr:to>
        <xdr:sp macro="" textlink="">
          <xdr:nvSpPr>
            <xdr:cNvPr id="11363" name="Option Button 99" hidden="1">
              <a:extLst>
                <a:ext uri="{63B3BB69-23CF-44E3-9099-C40C66FF867C}">
                  <a14:compatExt spid="_x0000_s11363"/>
                </a:ext>
                <a:ext uri="{FF2B5EF4-FFF2-40B4-BE49-F238E27FC236}">
                  <a16:creationId xmlns:a16="http://schemas.microsoft.com/office/drawing/2014/main" id="{00000000-0008-0000-04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266700</xdr:rowOff>
        </xdr:from>
        <xdr:to>
          <xdr:col>9</xdr:col>
          <xdr:colOff>742950</xdr:colOff>
          <xdr:row>17</xdr:row>
          <xdr:rowOff>28575</xdr:rowOff>
        </xdr:to>
        <xdr:sp macro="" textlink="">
          <xdr:nvSpPr>
            <xdr:cNvPr id="11364" name="Option Button 100" hidden="1">
              <a:extLst>
                <a:ext uri="{63B3BB69-23CF-44E3-9099-C40C66FF867C}">
                  <a14:compatExt spid="_x0000_s11364"/>
                </a:ext>
                <a:ext uri="{FF2B5EF4-FFF2-40B4-BE49-F238E27FC236}">
                  <a16:creationId xmlns:a16="http://schemas.microsoft.com/office/drawing/2014/main" id="{00000000-0008-0000-04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0</xdr:rowOff>
        </xdr:from>
        <xdr:to>
          <xdr:col>9</xdr:col>
          <xdr:colOff>742950</xdr:colOff>
          <xdr:row>17</xdr:row>
          <xdr:rowOff>285750</xdr:rowOff>
        </xdr:to>
        <xdr:sp macro="" textlink="">
          <xdr:nvSpPr>
            <xdr:cNvPr id="11365" name="Option Button 101" hidden="1">
              <a:extLst>
                <a:ext uri="{63B3BB69-23CF-44E3-9099-C40C66FF867C}">
                  <a14:compatExt spid="_x0000_s11365"/>
                </a:ext>
                <a:ext uri="{FF2B5EF4-FFF2-40B4-BE49-F238E27FC236}">
                  <a16:creationId xmlns:a16="http://schemas.microsoft.com/office/drawing/2014/main" id="{00000000-0008-0000-04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266700</xdr:rowOff>
        </xdr:from>
        <xdr:to>
          <xdr:col>9</xdr:col>
          <xdr:colOff>742950</xdr:colOff>
          <xdr:row>18</xdr:row>
          <xdr:rowOff>28575</xdr:rowOff>
        </xdr:to>
        <xdr:sp macro="" textlink="">
          <xdr:nvSpPr>
            <xdr:cNvPr id="11366" name="Option Button 102" hidden="1">
              <a:extLst>
                <a:ext uri="{63B3BB69-23CF-44E3-9099-C40C66FF867C}">
                  <a14:compatExt spid="_x0000_s11366"/>
                </a:ext>
                <a:ext uri="{FF2B5EF4-FFF2-40B4-BE49-F238E27FC236}">
                  <a16:creationId xmlns:a16="http://schemas.microsoft.com/office/drawing/2014/main" id="{00000000-0008-0000-04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17</xdr:row>
          <xdr:rowOff>533400</xdr:rowOff>
        </xdr:from>
        <xdr:to>
          <xdr:col>9</xdr:col>
          <xdr:colOff>742950</xdr:colOff>
          <xdr:row>18</xdr:row>
          <xdr:rowOff>285750</xdr:rowOff>
        </xdr:to>
        <xdr:sp macro="" textlink="">
          <xdr:nvSpPr>
            <xdr:cNvPr id="11367" name="Option Button 103" hidden="1">
              <a:extLst>
                <a:ext uri="{63B3BB69-23CF-44E3-9099-C40C66FF867C}">
                  <a14:compatExt spid="_x0000_s11367"/>
                </a:ext>
                <a:ext uri="{FF2B5EF4-FFF2-40B4-BE49-F238E27FC236}">
                  <a16:creationId xmlns:a16="http://schemas.microsoft.com/office/drawing/2014/main" id="{00000000-0008-0000-04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257175</xdr:rowOff>
        </xdr:from>
        <xdr:to>
          <xdr:col>9</xdr:col>
          <xdr:colOff>742950</xdr:colOff>
          <xdr:row>19</xdr:row>
          <xdr:rowOff>19050</xdr:rowOff>
        </xdr:to>
        <xdr:sp macro="" textlink="">
          <xdr:nvSpPr>
            <xdr:cNvPr id="11368" name="Option Button 104" hidden="1">
              <a:extLst>
                <a:ext uri="{63B3BB69-23CF-44E3-9099-C40C66FF867C}">
                  <a14:compatExt spid="_x0000_s11368"/>
                </a:ext>
                <a:ext uri="{FF2B5EF4-FFF2-40B4-BE49-F238E27FC236}">
                  <a16:creationId xmlns:a16="http://schemas.microsoft.com/office/drawing/2014/main" id="{00000000-0008-0000-04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18</xdr:row>
          <xdr:rowOff>523875</xdr:rowOff>
        </xdr:from>
        <xdr:to>
          <xdr:col>9</xdr:col>
          <xdr:colOff>742950</xdr:colOff>
          <xdr:row>19</xdr:row>
          <xdr:rowOff>285750</xdr:rowOff>
        </xdr:to>
        <xdr:sp macro="" textlink="">
          <xdr:nvSpPr>
            <xdr:cNvPr id="11369" name="Option Button 105" hidden="1">
              <a:extLst>
                <a:ext uri="{63B3BB69-23CF-44E3-9099-C40C66FF867C}">
                  <a14:compatExt spid="_x0000_s11369"/>
                </a:ext>
                <a:ext uri="{FF2B5EF4-FFF2-40B4-BE49-F238E27FC236}">
                  <a16:creationId xmlns:a16="http://schemas.microsoft.com/office/drawing/2014/main" id="{00000000-0008-0000-04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19</xdr:row>
          <xdr:rowOff>219075</xdr:rowOff>
        </xdr:from>
        <xdr:to>
          <xdr:col>9</xdr:col>
          <xdr:colOff>752475</xdr:colOff>
          <xdr:row>19</xdr:row>
          <xdr:rowOff>504825</xdr:rowOff>
        </xdr:to>
        <xdr:sp macro="" textlink="">
          <xdr:nvSpPr>
            <xdr:cNvPr id="11370" name="Option Button 106" hidden="1">
              <a:extLst>
                <a:ext uri="{63B3BB69-23CF-44E3-9099-C40C66FF867C}">
                  <a14:compatExt spid="_x0000_s11370"/>
                </a:ext>
                <a:ext uri="{FF2B5EF4-FFF2-40B4-BE49-F238E27FC236}">
                  <a16:creationId xmlns:a16="http://schemas.microsoft.com/office/drawing/2014/main" id="{00000000-0008-0000-04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66675</xdr:rowOff>
        </xdr:from>
        <xdr:to>
          <xdr:col>9</xdr:col>
          <xdr:colOff>790575</xdr:colOff>
          <xdr:row>20</xdr:row>
          <xdr:rowOff>28575</xdr:rowOff>
        </xdr:to>
        <xdr:sp macro="" textlink="">
          <xdr:nvSpPr>
            <xdr:cNvPr id="11371" name="Group Box 107" hidden="1">
              <a:extLst>
                <a:ext uri="{63B3BB69-23CF-44E3-9099-C40C66FF867C}">
                  <a14:compatExt spid="_x0000_s11371"/>
                </a:ext>
                <a:ext uri="{FF2B5EF4-FFF2-40B4-BE49-F238E27FC236}">
                  <a16:creationId xmlns:a16="http://schemas.microsoft.com/office/drawing/2014/main" id="{00000000-0008-0000-0400-00006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24</xdr:row>
          <xdr:rowOff>276225</xdr:rowOff>
        </xdr:from>
        <xdr:to>
          <xdr:col>9</xdr:col>
          <xdr:colOff>742950</xdr:colOff>
          <xdr:row>25</xdr:row>
          <xdr:rowOff>28575</xdr:rowOff>
        </xdr:to>
        <xdr:sp macro="" textlink="">
          <xdr:nvSpPr>
            <xdr:cNvPr id="11372" name="Option Button 108" hidden="1">
              <a:extLst>
                <a:ext uri="{63B3BB69-23CF-44E3-9099-C40C66FF867C}">
                  <a14:compatExt spid="_x0000_s11372"/>
                </a:ext>
                <a:ext uri="{FF2B5EF4-FFF2-40B4-BE49-F238E27FC236}">
                  <a16:creationId xmlns:a16="http://schemas.microsoft.com/office/drawing/2014/main" id="{00000000-0008-0000-04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9525</xdr:rowOff>
        </xdr:from>
        <xdr:to>
          <xdr:col>9</xdr:col>
          <xdr:colOff>742950</xdr:colOff>
          <xdr:row>25</xdr:row>
          <xdr:rowOff>295275</xdr:rowOff>
        </xdr:to>
        <xdr:sp macro="" textlink="">
          <xdr:nvSpPr>
            <xdr:cNvPr id="11373" name="Option Button 109" hidden="1">
              <a:extLst>
                <a:ext uri="{63B3BB69-23CF-44E3-9099-C40C66FF867C}">
                  <a14:compatExt spid="_x0000_s11373"/>
                </a:ext>
                <a:ext uri="{FF2B5EF4-FFF2-40B4-BE49-F238E27FC236}">
                  <a16:creationId xmlns:a16="http://schemas.microsoft.com/office/drawing/2014/main" id="{00000000-0008-0000-04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25</xdr:row>
          <xdr:rowOff>276225</xdr:rowOff>
        </xdr:from>
        <xdr:to>
          <xdr:col>9</xdr:col>
          <xdr:colOff>742950</xdr:colOff>
          <xdr:row>26</xdr:row>
          <xdr:rowOff>28575</xdr:rowOff>
        </xdr:to>
        <xdr:sp macro="" textlink="">
          <xdr:nvSpPr>
            <xdr:cNvPr id="11374" name="Option Button 110" hidden="1">
              <a:extLst>
                <a:ext uri="{63B3BB69-23CF-44E3-9099-C40C66FF867C}">
                  <a14:compatExt spid="_x0000_s11374"/>
                </a:ext>
                <a:ext uri="{FF2B5EF4-FFF2-40B4-BE49-F238E27FC236}">
                  <a16:creationId xmlns:a16="http://schemas.microsoft.com/office/drawing/2014/main" id="{00000000-0008-0000-04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0</xdr:rowOff>
        </xdr:from>
        <xdr:to>
          <xdr:col>9</xdr:col>
          <xdr:colOff>742950</xdr:colOff>
          <xdr:row>26</xdr:row>
          <xdr:rowOff>295275</xdr:rowOff>
        </xdr:to>
        <xdr:sp macro="" textlink="">
          <xdr:nvSpPr>
            <xdr:cNvPr id="11375" name="Option Button 111" hidden="1">
              <a:extLst>
                <a:ext uri="{63B3BB69-23CF-44E3-9099-C40C66FF867C}">
                  <a14:compatExt spid="_x0000_s11375"/>
                </a:ext>
                <a:ext uri="{FF2B5EF4-FFF2-40B4-BE49-F238E27FC236}">
                  <a16:creationId xmlns:a16="http://schemas.microsoft.com/office/drawing/2014/main" id="{00000000-0008-0000-04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26</xdr:row>
          <xdr:rowOff>266700</xdr:rowOff>
        </xdr:from>
        <xdr:to>
          <xdr:col>9</xdr:col>
          <xdr:colOff>742950</xdr:colOff>
          <xdr:row>27</xdr:row>
          <xdr:rowOff>28575</xdr:rowOff>
        </xdr:to>
        <xdr:sp macro="" textlink="">
          <xdr:nvSpPr>
            <xdr:cNvPr id="11376" name="Option Button 112" hidden="1">
              <a:extLst>
                <a:ext uri="{63B3BB69-23CF-44E3-9099-C40C66FF867C}">
                  <a14:compatExt spid="_x0000_s11376"/>
                </a:ext>
                <a:ext uri="{FF2B5EF4-FFF2-40B4-BE49-F238E27FC236}">
                  <a16:creationId xmlns:a16="http://schemas.microsoft.com/office/drawing/2014/main" id="{00000000-0008-0000-04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9</xdr:col>
          <xdr:colOff>742950</xdr:colOff>
          <xdr:row>27</xdr:row>
          <xdr:rowOff>285750</xdr:rowOff>
        </xdr:to>
        <xdr:sp macro="" textlink="">
          <xdr:nvSpPr>
            <xdr:cNvPr id="11377" name="Option Button 113" hidden="1">
              <a:extLst>
                <a:ext uri="{63B3BB69-23CF-44E3-9099-C40C66FF867C}">
                  <a14:compatExt spid="_x0000_s11377"/>
                </a:ext>
                <a:ext uri="{FF2B5EF4-FFF2-40B4-BE49-F238E27FC236}">
                  <a16:creationId xmlns:a16="http://schemas.microsoft.com/office/drawing/2014/main" id="{00000000-0008-0000-04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266700</xdr:rowOff>
        </xdr:from>
        <xdr:to>
          <xdr:col>9</xdr:col>
          <xdr:colOff>742950</xdr:colOff>
          <xdr:row>28</xdr:row>
          <xdr:rowOff>28575</xdr:rowOff>
        </xdr:to>
        <xdr:sp macro="" textlink="">
          <xdr:nvSpPr>
            <xdr:cNvPr id="11378" name="Option Button 114" hidden="1">
              <a:extLst>
                <a:ext uri="{63B3BB69-23CF-44E3-9099-C40C66FF867C}">
                  <a14:compatExt spid="_x0000_s11378"/>
                </a:ext>
                <a:ext uri="{FF2B5EF4-FFF2-40B4-BE49-F238E27FC236}">
                  <a16:creationId xmlns:a16="http://schemas.microsoft.com/office/drawing/2014/main" id="{00000000-0008-0000-04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533400</xdr:rowOff>
        </xdr:from>
        <xdr:to>
          <xdr:col>9</xdr:col>
          <xdr:colOff>742950</xdr:colOff>
          <xdr:row>28</xdr:row>
          <xdr:rowOff>285750</xdr:rowOff>
        </xdr:to>
        <xdr:sp macro="" textlink="">
          <xdr:nvSpPr>
            <xdr:cNvPr id="11379" name="Option Button 115" hidden="1">
              <a:extLst>
                <a:ext uri="{63B3BB69-23CF-44E3-9099-C40C66FF867C}">
                  <a14:compatExt spid="_x0000_s11379"/>
                </a:ext>
                <a:ext uri="{FF2B5EF4-FFF2-40B4-BE49-F238E27FC236}">
                  <a16:creationId xmlns:a16="http://schemas.microsoft.com/office/drawing/2014/main" id="{00000000-0008-0000-04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257175</xdr:rowOff>
        </xdr:from>
        <xdr:to>
          <xdr:col>9</xdr:col>
          <xdr:colOff>742950</xdr:colOff>
          <xdr:row>29</xdr:row>
          <xdr:rowOff>19050</xdr:rowOff>
        </xdr:to>
        <xdr:sp macro="" textlink="">
          <xdr:nvSpPr>
            <xdr:cNvPr id="11380" name="Option Button 116" hidden="1">
              <a:extLst>
                <a:ext uri="{63B3BB69-23CF-44E3-9099-C40C66FF867C}">
                  <a14:compatExt spid="_x0000_s11380"/>
                </a:ext>
                <a:ext uri="{FF2B5EF4-FFF2-40B4-BE49-F238E27FC236}">
                  <a16:creationId xmlns:a16="http://schemas.microsoft.com/office/drawing/2014/main" id="{00000000-0008-0000-04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28</xdr:row>
          <xdr:rowOff>523875</xdr:rowOff>
        </xdr:from>
        <xdr:to>
          <xdr:col>9</xdr:col>
          <xdr:colOff>742950</xdr:colOff>
          <xdr:row>29</xdr:row>
          <xdr:rowOff>285750</xdr:rowOff>
        </xdr:to>
        <xdr:sp macro="" textlink="">
          <xdr:nvSpPr>
            <xdr:cNvPr id="11381" name="Option Button 117" hidden="1">
              <a:extLst>
                <a:ext uri="{63B3BB69-23CF-44E3-9099-C40C66FF867C}">
                  <a14:compatExt spid="_x0000_s11381"/>
                </a:ext>
                <a:ext uri="{FF2B5EF4-FFF2-40B4-BE49-F238E27FC236}">
                  <a16:creationId xmlns:a16="http://schemas.microsoft.com/office/drawing/2014/main" id="{00000000-0008-0000-04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29</xdr:row>
          <xdr:rowOff>219075</xdr:rowOff>
        </xdr:from>
        <xdr:to>
          <xdr:col>9</xdr:col>
          <xdr:colOff>752475</xdr:colOff>
          <xdr:row>29</xdr:row>
          <xdr:rowOff>504825</xdr:rowOff>
        </xdr:to>
        <xdr:sp macro="" textlink="">
          <xdr:nvSpPr>
            <xdr:cNvPr id="11382" name="Option Button 118" hidden="1">
              <a:extLst>
                <a:ext uri="{63B3BB69-23CF-44E3-9099-C40C66FF867C}">
                  <a14:compatExt spid="_x0000_s11382"/>
                </a:ext>
                <a:ext uri="{FF2B5EF4-FFF2-40B4-BE49-F238E27FC236}">
                  <a16:creationId xmlns:a16="http://schemas.microsoft.com/office/drawing/2014/main" id="{00000000-0008-0000-04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66675</xdr:rowOff>
        </xdr:from>
        <xdr:to>
          <xdr:col>9</xdr:col>
          <xdr:colOff>790575</xdr:colOff>
          <xdr:row>30</xdr:row>
          <xdr:rowOff>28575</xdr:rowOff>
        </xdr:to>
        <xdr:sp macro="" textlink="">
          <xdr:nvSpPr>
            <xdr:cNvPr id="11383" name="Group Box 119" hidden="1">
              <a:extLst>
                <a:ext uri="{63B3BB69-23CF-44E3-9099-C40C66FF867C}">
                  <a14:compatExt spid="_x0000_s11383"/>
                </a:ext>
                <a:ext uri="{FF2B5EF4-FFF2-40B4-BE49-F238E27FC236}">
                  <a16:creationId xmlns:a16="http://schemas.microsoft.com/office/drawing/2014/main" id="{00000000-0008-0000-0400-00007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276225</xdr:rowOff>
        </xdr:from>
        <xdr:to>
          <xdr:col>9</xdr:col>
          <xdr:colOff>742950</xdr:colOff>
          <xdr:row>35</xdr:row>
          <xdr:rowOff>28575</xdr:rowOff>
        </xdr:to>
        <xdr:sp macro="" textlink="">
          <xdr:nvSpPr>
            <xdr:cNvPr id="11384" name="Option Button 120" hidden="1">
              <a:extLst>
                <a:ext uri="{63B3BB69-23CF-44E3-9099-C40C66FF867C}">
                  <a14:compatExt spid="_x0000_s11384"/>
                </a:ext>
                <a:ext uri="{FF2B5EF4-FFF2-40B4-BE49-F238E27FC236}">
                  <a16:creationId xmlns:a16="http://schemas.microsoft.com/office/drawing/2014/main" id="{00000000-0008-0000-04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9525</xdr:rowOff>
        </xdr:from>
        <xdr:to>
          <xdr:col>9</xdr:col>
          <xdr:colOff>742950</xdr:colOff>
          <xdr:row>35</xdr:row>
          <xdr:rowOff>295275</xdr:rowOff>
        </xdr:to>
        <xdr:sp macro="" textlink="">
          <xdr:nvSpPr>
            <xdr:cNvPr id="11385" name="Option Button 121" hidden="1">
              <a:extLst>
                <a:ext uri="{63B3BB69-23CF-44E3-9099-C40C66FF867C}">
                  <a14:compatExt spid="_x0000_s11385"/>
                </a:ext>
                <a:ext uri="{FF2B5EF4-FFF2-40B4-BE49-F238E27FC236}">
                  <a16:creationId xmlns:a16="http://schemas.microsoft.com/office/drawing/2014/main" id="{00000000-0008-0000-04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35</xdr:row>
          <xdr:rowOff>276225</xdr:rowOff>
        </xdr:from>
        <xdr:to>
          <xdr:col>9</xdr:col>
          <xdr:colOff>742950</xdr:colOff>
          <xdr:row>36</xdr:row>
          <xdr:rowOff>28575</xdr:rowOff>
        </xdr:to>
        <xdr:sp macro="" textlink="">
          <xdr:nvSpPr>
            <xdr:cNvPr id="11386" name="Option Button 122" hidden="1">
              <a:extLst>
                <a:ext uri="{63B3BB69-23CF-44E3-9099-C40C66FF867C}">
                  <a14:compatExt spid="_x0000_s11386"/>
                </a:ext>
                <a:ext uri="{FF2B5EF4-FFF2-40B4-BE49-F238E27FC236}">
                  <a16:creationId xmlns:a16="http://schemas.microsoft.com/office/drawing/2014/main" id="{00000000-0008-0000-04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0</xdr:rowOff>
        </xdr:from>
        <xdr:to>
          <xdr:col>9</xdr:col>
          <xdr:colOff>742950</xdr:colOff>
          <xdr:row>36</xdr:row>
          <xdr:rowOff>295275</xdr:rowOff>
        </xdr:to>
        <xdr:sp macro="" textlink="">
          <xdr:nvSpPr>
            <xdr:cNvPr id="11387" name="Option Button 123" hidden="1">
              <a:extLst>
                <a:ext uri="{63B3BB69-23CF-44E3-9099-C40C66FF867C}">
                  <a14:compatExt spid="_x0000_s11387"/>
                </a:ext>
                <a:ext uri="{FF2B5EF4-FFF2-40B4-BE49-F238E27FC236}">
                  <a16:creationId xmlns:a16="http://schemas.microsoft.com/office/drawing/2014/main" id="{00000000-0008-0000-04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266700</xdr:rowOff>
        </xdr:from>
        <xdr:to>
          <xdr:col>9</xdr:col>
          <xdr:colOff>742950</xdr:colOff>
          <xdr:row>37</xdr:row>
          <xdr:rowOff>28575</xdr:rowOff>
        </xdr:to>
        <xdr:sp macro="" textlink="">
          <xdr:nvSpPr>
            <xdr:cNvPr id="11388" name="Option Button 124" hidden="1">
              <a:extLst>
                <a:ext uri="{63B3BB69-23CF-44E3-9099-C40C66FF867C}">
                  <a14:compatExt spid="_x0000_s11388"/>
                </a:ext>
                <a:ext uri="{FF2B5EF4-FFF2-40B4-BE49-F238E27FC236}">
                  <a16:creationId xmlns:a16="http://schemas.microsoft.com/office/drawing/2014/main" id="{00000000-0008-0000-04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0</xdr:rowOff>
        </xdr:from>
        <xdr:to>
          <xdr:col>9</xdr:col>
          <xdr:colOff>742950</xdr:colOff>
          <xdr:row>37</xdr:row>
          <xdr:rowOff>285750</xdr:rowOff>
        </xdr:to>
        <xdr:sp macro="" textlink="">
          <xdr:nvSpPr>
            <xdr:cNvPr id="11389" name="Option Button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266700</xdr:rowOff>
        </xdr:from>
        <xdr:to>
          <xdr:col>9</xdr:col>
          <xdr:colOff>742950</xdr:colOff>
          <xdr:row>38</xdr:row>
          <xdr:rowOff>28575</xdr:rowOff>
        </xdr:to>
        <xdr:sp macro="" textlink="">
          <xdr:nvSpPr>
            <xdr:cNvPr id="11390" name="Option Button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533400</xdr:rowOff>
        </xdr:from>
        <xdr:to>
          <xdr:col>9</xdr:col>
          <xdr:colOff>742950</xdr:colOff>
          <xdr:row>38</xdr:row>
          <xdr:rowOff>285750</xdr:rowOff>
        </xdr:to>
        <xdr:sp macro="" textlink="">
          <xdr:nvSpPr>
            <xdr:cNvPr id="11391" name="Option Button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257175</xdr:rowOff>
        </xdr:from>
        <xdr:to>
          <xdr:col>9</xdr:col>
          <xdr:colOff>742950</xdr:colOff>
          <xdr:row>39</xdr:row>
          <xdr:rowOff>19050</xdr:rowOff>
        </xdr:to>
        <xdr:sp macro="" textlink="">
          <xdr:nvSpPr>
            <xdr:cNvPr id="11392" name="Option Button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38</xdr:row>
          <xdr:rowOff>523875</xdr:rowOff>
        </xdr:from>
        <xdr:to>
          <xdr:col>9</xdr:col>
          <xdr:colOff>742950</xdr:colOff>
          <xdr:row>39</xdr:row>
          <xdr:rowOff>285750</xdr:rowOff>
        </xdr:to>
        <xdr:sp macro="" textlink="">
          <xdr:nvSpPr>
            <xdr:cNvPr id="11393" name="Option Button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39</xdr:row>
          <xdr:rowOff>219075</xdr:rowOff>
        </xdr:from>
        <xdr:to>
          <xdr:col>9</xdr:col>
          <xdr:colOff>752475</xdr:colOff>
          <xdr:row>39</xdr:row>
          <xdr:rowOff>504825</xdr:rowOff>
        </xdr:to>
        <xdr:sp macro="" textlink="">
          <xdr:nvSpPr>
            <xdr:cNvPr id="11394" name="Option Button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66675</xdr:rowOff>
        </xdr:from>
        <xdr:to>
          <xdr:col>9</xdr:col>
          <xdr:colOff>790575</xdr:colOff>
          <xdr:row>40</xdr:row>
          <xdr:rowOff>28575</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44</xdr:row>
          <xdr:rowOff>276225</xdr:rowOff>
        </xdr:from>
        <xdr:to>
          <xdr:col>9</xdr:col>
          <xdr:colOff>742950</xdr:colOff>
          <xdr:row>45</xdr:row>
          <xdr:rowOff>28575</xdr:rowOff>
        </xdr:to>
        <xdr:sp macro="" textlink="">
          <xdr:nvSpPr>
            <xdr:cNvPr id="11408" name="Option Button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9525</xdr:rowOff>
        </xdr:from>
        <xdr:to>
          <xdr:col>9</xdr:col>
          <xdr:colOff>742950</xdr:colOff>
          <xdr:row>45</xdr:row>
          <xdr:rowOff>295275</xdr:rowOff>
        </xdr:to>
        <xdr:sp macro="" textlink="">
          <xdr:nvSpPr>
            <xdr:cNvPr id="11409" name="Option Button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45</xdr:row>
          <xdr:rowOff>276225</xdr:rowOff>
        </xdr:from>
        <xdr:to>
          <xdr:col>9</xdr:col>
          <xdr:colOff>742950</xdr:colOff>
          <xdr:row>46</xdr:row>
          <xdr:rowOff>28575</xdr:rowOff>
        </xdr:to>
        <xdr:sp macro="" textlink="">
          <xdr:nvSpPr>
            <xdr:cNvPr id="11410" name="Option Button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0</xdr:rowOff>
        </xdr:from>
        <xdr:to>
          <xdr:col>9</xdr:col>
          <xdr:colOff>742950</xdr:colOff>
          <xdr:row>46</xdr:row>
          <xdr:rowOff>295275</xdr:rowOff>
        </xdr:to>
        <xdr:sp macro="" textlink="">
          <xdr:nvSpPr>
            <xdr:cNvPr id="11411" name="Option Button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46</xdr:row>
          <xdr:rowOff>266700</xdr:rowOff>
        </xdr:from>
        <xdr:to>
          <xdr:col>9</xdr:col>
          <xdr:colOff>742950</xdr:colOff>
          <xdr:row>47</xdr:row>
          <xdr:rowOff>28575</xdr:rowOff>
        </xdr:to>
        <xdr:sp macro="" textlink="">
          <xdr:nvSpPr>
            <xdr:cNvPr id="11412" name="Option Button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0</xdr:rowOff>
        </xdr:from>
        <xdr:to>
          <xdr:col>9</xdr:col>
          <xdr:colOff>742950</xdr:colOff>
          <xdr:row>47</xdr:row>
          <xdr:rowOff>285750</xdr:rowOff>
        </xdr:to>
        <xdr:sp macro="" textlink="">
          <xdr:nvSpPr>
            <xdr:cNvPr id="11413" name="Option Button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266700</xdr:rowOff>
        </xdr:from>
        <xdr:to>
          <xdr:col>9</xdr:col>
          <xdr:colOff>742950</xdr:colOff>
          <xdr:row>48</xdr:row>
          <xdr:rowOff>28575</xdr:rowOff>
        </xdr:to>
        <xdr:sp macro="" textlink="">
          <xdr:nvSpPr>
            <xdr:cNvPr id="11414" name="Option Button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533400</xdr:rowOff>
        </xdr:from>
        <xdr:to>
          <xdr:col>9</xdr:col>
          <xdr:colOff>742950</xdr:colOff>
          <xdr:row>48</xdr:row>
          <xdr:rowOff>285750</xdr:rowOff>
        </xdr:to>
        <xdr:sp macro="" textlink="">
          <xdr:nvSpPr>
            <xdr:cNvPr id="11415" name="Option Button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257175</xdr:rowOff>
        </xdr:from>
        <xdr:to>
          <xdr:col>9</xdr:col>
          <xdr:colOff>742950</xdr:colOff>
          <xdr:row>49</xdr:row>
          <xdr:rowOff>19050</xdr:rowOff>
        </xdr:to>
        <xdr:sp macro="" textlink="">
          <xdr:nvSpPr>
            <xdr:cNvPr id="11416" name="Option Button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523875</xdr:rowOff>
        </xdr:from>
        <xdr:to>
          <xdr:col>9</xdr:col>
          <xdr:colOff>742950</xdr:colOff>
          <xdr:row>49</xdr:row>
          <xdr:rowOff>285750</xdr:rowOff>
        </xdr:to>
        <xdr:sp macro="" textlink="">
          <xdr:nvSpPr>
            <xdr:cNvPr id="11417" name="Option Button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49</xdr:row>
          <xdr:rowOff>219075</xdr:rowOff>
        </xdr:from>
        <xdr:to>
          <xdr:col>9</xdr:col>
          <xdr:colOff>752475</xdr:colOff>
          <xdr:row>49</xdr:row>
          <xdr:rowOff>504825</xdr:rowOff>
        </xdr:to>
        <xdr:sp macro="" textlink="">
          <xdr:nvSpPr>
            <xdr:cNvPr id="11418" name="Option Button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66675</xdr:rowOff>
        </xdr:from>
        <xdr:to>
          <xdr:col>9</xdr:col>
          <xdr:colOff>790575</xdr:colOff>
          <xdr:row>50</xdr:row>
          <xdr:rowOff>28575</xdr:rowOff>
        </xdr:to>
        <xdr:sp macro="" textlink="">
          <xdr:nvSpPr>
            <xdr:cNvPr id="11419" name="Group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276225</xdr:rowOff>
        </xdr:from>
        <xdr:to>
          <xdr:col>9</xdr:col>
          <xdr:colOff>742950</xdr:colOff>
          <xdr:row>55</xdr:row>
          <xdr:rowOff>28575</xdr:rowOff>
        </xdr:to>
        <xdr:sp macro="" textlink="">
          <xdr:nvSpPr>
            <xdr:cNvPr id="11420" name="Option Button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9525</xdr:rowOff>
        </xdr:from>
        <xdr:to>
          <xdr:col>9</xdr:col>
          <xdr:colOff>742950</xdr:colOff>
          <xdr:row>55</xdr:row>
          <xdr:rowOff>295275</xdr:rowOff>
        </xdr:to>
        <xdr:sp macro="" textlink="">
          <xdr:nvSpPr>
            <xdr:cNvPr id="11421" name="Option Button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55</xdr:row>
          <xdr:rowOff>276225</xdr:rowOff>
        </xdr:from>
        <xdr:to>
          <xdr:col>9</xdr:col>
          <xdr:colOff>742950</xdr:colOff>
          <xdr:row>56</xdr:row>
          <xdr:rowOff>28575</xdr:rowOff>
        </xdr:to>
        <xdr:sp macro="" textlink="">
          <xdr:nvSpPr>
            <xdr:cNvPr id="11422" name="Option Button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0</xdr:rowOff>
        </xdr:from>
        <xdr:to>
          <xdr:col>9</xdr:col>
          <xdr:colOff>742950</xdr:colOff>
          <xdr:row>56</xdr:row>
          <xdr:rowOff>295275</xdr:rowOff>
        </xdr:to>
        <xdr:sp macro="" textlink="">
          <xdr:nvSpPr>
            <xdr:cNvPr id="11423" name="Option Button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56</xdr:row>
          <xdr:rowOff>266700</xdr:rowOff>
        </xdr:from>
        <xdr:to>
          <xdr:col>9</xdr:col>
          <xdr:colOff>742950</xdr:colOff>
          <xdr:row>57</xdr:row>
          <xdr:rowOff>28575</xdr:rowOff>
        </xdr:to>
        <xdr:sp macro="" textlink="">
          <xdr:nvSpPr>
            <xdr:cNvPr id="11424" name="Option Button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0</xdr:rowOff>
        </xdr:from>
        <xdr:to>
          <xdr:col>9</xdr:col>
          <xdr:colOff>742950</xdr:colOff>
          <xdr:row>57</xdr:row>
          <xdr:rowOff>285750</xdr:rowOff>
        </xdr:to>
        <xdr:sp macro="" textlink="">
          <xdr:nvSpPr>
            <xdr:cNvPr id="11425" name="Option Button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266700</xdr:rowOff>
        </xdr:from>
        <xdr:to>
          <xdr:col>9</xdr:col>
          <xdr:colOff>742950</xdr:colOff>
          <xdr:row>58</xdr:row>
          <xdr:rowOff>28575</xdr:rowOff>
        </xdr:to>
        <xdr:sp macro="" textlink="">
          <xdr:nvSpPr>
            <xdr:cNvPr id="11426" name="Option Button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533400</xdr:rowOff>
        </xdr:from>
        <xdr:to>
          <xdr:col>9</xdr:col>
          <xdr:colOff>742950</xdr:colOff>
          <xdr:row>58</xdr:row>
          <xdr:rowOff>285750</xdr:rowOff>
        </xdr:to>
        <xdr:sp macro="" textlink="">
          <xdr:nvSpPr>
            <xdr:cNvPr id="11427" name="Option Button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257175</xdr:rowOff>
        </xdr:from>
        <xdr:to>
          <xdr:col>9</xdr:col>
          <xdr:colOff>742950</xdr:colOff>
          <xdr:row>59</xdr:row>
          <xdr:rowOff>19050</xdr:rowOff>
        </xdr:to>
        <xdr:sp macro="" textlink="">
          <xdr:nvSpPr>
            <xdr:cNvPr id="11428" name="Option Button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523875</xdr:rowOff>
        </xdr:from>
        <xdr:to>
          <xdr:col>9</xdr:col>
          <xdr:colOff>742950</xdr:colOff>
          <xdr:row>59</xdr:row>
          <xdr:rowOff>285750</xdr:rowOff>
        </xdr:to>
        <xdr:sp macro="" textlink="">
          <xdr:nvSpPr>
            <xdr:cNvPr id="11429" name="Option Button 165" hidden="1">
              <a:extLst>
                <a:ext uri="{63B3BB69-23CF-44E3-9099-C40C66FF867C}">
                  <a14:compatExt spid="_x0000_s11429"/>
                </a:ext>
                <a:ext uri="{FF2B5EF4-FFF2-40B4-BE49-F238E27FC236}">
                  <a16:creationId xmlns:a16="http://schemas.microsoft.com/office/drawing/2014/main" id="{00000000-0008-0000-04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59</xdr:row>
          <xdr:rowOff>219075</xdr:rowOff>
        </xdr:from>
        <xdr:to>
          <xdr:col>9</xdr:col>
          <xdr:colOff>752475</xdr:colOff>
          <xdr:row>59</xdr:row>
          <xdr:rowOff>504825</xdr:rowOff>
        </xdr:to>
        <xdr:sp macro="" textlink="">
          <xdr:nvSpPr>
            <xdr:cNvPr id="11430" name="Option Button 166" hidden="1">
              <a:extLst>
                <a:ext uri="{63B3BB69-23CF-44E3-9099-C40C66FF867C}">
                  <a14:compatExt spid="_x0000_s11430"/>
                </a:ext>
                <a:ext uri="{FF2B5EF4-FFF2-40B4-BE49-F238E27FC236}">
                  <a16:creationId xmlns:a16="http://schemas.microsoft.com/office/drawing/2014/main" id="{00000000-0008-0000-04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66675</xdr:rowOff>
        </xdr:from>
        <xdr:to>
          <xdr:col>9</xdr:col>
          <xdr:colOff>790575</xdr:colOff>
          <xdr:row>60</xdr:row>
          <xdr:rowOff>28575</xdr:rowOff>
        </xdr:to>
        <xdr:sp macro="" textlink="">
          <xdr:nvSpPr>
            <xdr:cNvPr id="11431" name="Group Box 167" hidden="1">
              <a:extLst>
                <a:ext uri="{63B3BB69-23CF-44E3-9099-C40C66FF867C}">
                  <a14:compatExt spid="_x0000_s11431"/>
                </a:ext>
                <a:ext uri="{FF2B5EF4-FFF2-40B4-BE49-F238E27FC236}">
                  <a16:creationId xmlns:a16="http://schemas.microsoft.com/office/drawing/2014/main" id="{00000000-0008-0000-0400-0000A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64</xdr:row>
          <xdr:rowOff>276225</xdr:rowOff>
        </xdr:from>
        <xdr:to>
          <xdr:col>9</xdr:col>
          <xdr:colOff>742950</xdr:colOff>
          <xdr:row>65</xdr:row>
          <xdr:rowOff>28575</xdr:rowOff>
        </xdr:to>
        <xdr:sp macro="" textlink="">
          <xdr:nvSpPr>
            <xdr:cNvPr id="11432" name="Option Button 168" hidden="1">
              <a:extLst>
                <a:ext uri="{63B3BB69-23CF-44E3-9099-C40C66FF867C}">
                  <a14:compatExt spid="_x0000_s11432"/>
                </a:ext>
                <a:ext uri="{FF2B5EF4-FFF2-40B4-BE49-F238E27FC236}">
                  <a16:creationId xmlns:a16="http://schemas.microsoft.com/office/drawing/2014/main" id="{00000000-0008-0000-04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9525</xdr:rowOff>
        </xdr:from>
        <xdr:to>
          <xdr:col>9</xdr:col>
          <xdr:colOff>742950</xdr:colOff>
          <xdr:row>65</xdr:row>
          <xdr:rowOff>295275</xdr:rowOff>
        </xdr:to>
        <xdr:sp macro="" textlink="">
          <xdr:nvSpPr>
            <xdr:cNvPr id="11433" name="Option Button 169" hidden="1">
              <a:extLst>
                <a:ext uri="{63B3BB69-23CF-44E3-9099-C40C66FF867C}">
                  <a14:compatExt spid="_x0000_s11433"/>
                </a:ext>
                <a:ext uri="{FF2B5EF4-FFF2-40B4-BE49-F238E27FC236}">
                  <a16:creationId xmlns:a16="http://schemas.microsoft.com/office/drawing/2014/main" id="{00000000-0008-0000-04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276225</xdr:rowOff>
        </xdr:from>
        <xdr:to>
          <xdr:col>9</xdr:col>
          <xdr:colOff>742950</xdr:colOff>
          <xdr:row>66</xdr:row>
          <xdr:rowOff>28575</xdr:rowOff>
        </xdr:to>
        <xdr:sp macro="" textlink="">
          <xdr:nvSpPr>
            <xdr:cNvPr id="11434" name="Option Button 170" hidden="1">
              <a:extLst>
                <a:ext uri="{63B3BB69-23CF-44E3-9099-C40C66FF867C}">
                  <a14:compatExt spid="_x0000_s11434"/>
                </a:ext>
                <a:ext uri="{FF2B5EF4-FFF2-40B4-BE49-F238E27FC236}">
                  <a16:creationId xmlns:a16="http://schemas.microsoft.com/office/drawing/2014/main" id="{00000000-0008-0000-04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0</xdr:rowOff>
        </xdr:from>
        <xdr:to>
          <xdr:col>9</xdr:col>
          <xdr:colOff>742950</xdr:colOff>
          <xdr:row>66</xdr:row>
          <xdr:rowOff>295275</xdr:rowOff>
        </xdr:to>
        <xdr:sp macro="" textlink="">
          <xdr:nvSpPr>
            <xdr:cNvPr id="11435" name="Option Button 171" hidden="1">
              <a:extLst>
                <a:ext uri="{63B3BB69-23CF-44E3-9099-C40C66FF867C}">
                  <a14:compatExt spid="_x0000_s11435"/>
                </a:ext>
                <a:ext uri="{FF2B5EF4-FFF2-40B4-BE49-F238E27FC236}">
                  <a16:creationId xmlns:a16="http://schemas.microsoft.com/office/drawing/2014/main" id="{00000000-0008-0000-04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266700</xdr:rowOff>
        </xdr:from>
        <xdr:to>
          <xdr:col>9</xdr:col>
          <xdr:colOff>742950</xdr:colOff>
          <xdr:row>67</xdr:row>
          <xdr:rowOff>28575</xdr:rowOff>
        </xdr:to>
        <xdr:sp macro="" textlink="">
          <xdr:nvSpPr>
            <xdr:cNvPr id="11436" name="Option Button 172" hidden="1">
              <a:extLst>
                <a:ext uri="{63B3BB69-23CF-44E3-9099-C40C66FF867C}">
                  <a14:compatExt spid="_x0000_s11436"/>
                </a:ext>
                <a:ext uri="{FF2B5EF4-FFF2-40B4-BE49-F238E27FC236}">
                  <a16:creationId xmlns:a16="http://schemas.microsoft.com/office/drawing/2014/main" id="{00000000-0008-0000-04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0</xdr:rowOff>
        </xdr:from>
        <xdr:to>
          <xdr:col>9</xdr:col>
          <xdr:colOff>742950</xdr:colOff>
          <xdr:row>67</xdr:row>
          <xdr:rowOff>285750</xdr:rowOff>
        </xdr:to>
        <xdr:sp macro="" textlink="">
          <xdr:nvSpPr>
            <xdr:cNvPr id="11437" name="Option Button 173" hidden="1">
              <a:extLst>
                <a:ext uri="{63B3BB69-23CF-44E3-9099-C40C66FF867C}">
                  <a14:compatExt spid="_x0000_s11437"/>
                </a:ext>
                <a:ext uri="{FF2B5EF4-FFF2-40B4-BE49-F238E27FC236}">
                  <a16:creationId xmlns:a16="http://schemas.microsoft.com/office/drawing/2014/main" id="{00000000-0008-0000-04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266700</xdr:rowOff>
        </xdr:from>
        <xdr:to>
          <xdr:col>9</xdr:col>
          <xdr:colOff>742950</xdr:colOff>
          <xdr:row>68</xdr:row>
          <xdr:rowOff>28575</xdr:rowOff>
        </xdr:to>
        <xdr:sp macro="" textlink="">
          <xdr:nvSpPr>
            <xdr:cNvPr id="11438" name="Option Button 174" hidden="1">
              <a:extLst>
                <a:ext uri="{63B3BB69-23CF-44E3-9099-C40C66FF867C}">
                  <a14:compatExt spid="_x0000_s11438"/>
                </a:ext>
                <a:ext uri="{FF2B5EF4-FFF2-40B4-BE49-F238E27FC236}">
                  <a16:creationId xmlns:a16="http://schemas.microsoft.com/office/drawing/2014/main" id="{00000000-0008-0000-04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533400</xdr:rowOff>
        </xdr:from>
        <xdr:to>
          <xdr:col>9</xdr:col>
          <xdr:colOff>742950</xdr:colOff>
          <xdr:row>68</xdr:row>
          <xdr:rowOff>285750</xdr:rowOff>
        </xdr:to>
        <xdr:sp macro="" textlink="">
          <xdr:nvSpPr>
            <xdr:cNvPr id="11439" name="Option Button 175" hidden="1">
              <a:extLst>
                <a:ext uri="{63B3BB69-23CF-44E3-9099-C40C66FF867C}">
                  <a14:compatExt spid="_x0000_s11439"/>
                </a:ext>
                <a:ext uri="{FF2B5EF4-FFF2-40B4-BE49-F238E27FC236}">
                  <a16:creationId xmlns:a16="http://schemas.microsoft.com/office/drawing/2014/main" id="{00000000-0008-0000-04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257175</xdr:rowOff>
        </xdr:from>
        <xdr:to>
          <xdr:col>9</xdr:col>
          <xdr:colOff>742950</xdr:colOff>
          <xdr:row>69</xdr:row>
          <xdr:rowOff>19050</xdr:rowOff>
        </xdr:to>
        <xdr:sp macro="" textlink="">
          <xdr:nvSpPr>
            <xdr:cNvPr id="11440" name="Option Button 176" hidden="1">
              <a:extLst>
                <a:ext uri="{63B3BB69-23CF-44E3-9099-C40C66FF867C}">
                  <a14:compatExt spid="_x0000_s11440"/>
                </a:ext>
                <a:ext uri="{FF2B5EF4-FFF2-40B4-BE49-F238E27FC236}">
                  <a16:creationId xmlns:a16="http://schemas.microsoft.com/office/drawing/2014/main" id="{00000000-0008-0000-04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523875</xdr:rowOff>
        </xdr:from>
        <xdr:to>
          <xdr:col>9</xdr:col>
          <xdr:colOff>742950</xdr:colOff>
          <xdr:row>69</xdr:row>
          <xdr:rowOff>285750</xdr:rowOff>
        </xdr:to>
        <xdr:sp macro="" textlink="">
          <xdr:nvSpPr>
            <xdr:cNvPr id="11441" name="Option Button 177" hidden="1">
              <a:extLst>
                <a:ext uri="{63B3BB69-23CF-44E3-9099-C40C66FF867C}">
                  <a14:compatExt spid="_x0000_s11441"/>
                </a:ext>
                <a:ext uri="{FF2B5EF4-FFF2-40B4-BE49-F238E27FC236}">
                  <a16:creationId xmlns:a16="http://schemas.microsoft.com/office/drawing/2014/main" id="{00000000-0008-0000-04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69</xdr:row>
          <xdr:rowOff>219075</xdr:rowOff>
        </xdr:from>
        <xdr:to>
          <xdr:col>9</xdr:col>
          <xdr:colOff>752475</xdr:colOff>
          <xdr:row>69</xdr:row>
          <xdr:rowOff>504825</xdr:rowOff>
        </xdr:to>
        <xdr:sp macro="" textlink="">
          <xdr:nvSpPr>
            <xdr:cNvPr id="11442" name="Option Button 178" hidden="1">
              <a:extLst>
                <a:ext uri="{63B3BB69-23CF-44E3-9099-C40C66FF867C}">
                  <a14:compatExt spid="_x0000_s11442"/>
                </a:ext>
                <a:ext uri="{FF2B5EF4-FFF2-40B4-BE49-F238E27FC236}">
                  <a16:creationId xmlns:a16="http://schemas.microsoft.com/office/drawing/2014/main" id="{00000000-0008-0000-04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66675</xdr:rowOff>
        </xdr:from>
        <xdr:to>
          <xdr:col>9</xdr:col>
          <xdr:colOff>790575</xdr:colOff>
          <xdr:row>70</xdr:row>
          <xdr:rowOff>28575</xdr:rowOff>
        </xdr:to>
        <xdr:sp macro="" textlink="">
          <xdr:nvSpPr>
            <xdr:cNvPr id="11443" name="Group Box 179" hidden="1">
              <a:extLst>
                <a:ext uri="{63B3BB69-23CF-44E3-9099-C40C66FF867C}">
                  <a14:compatExt spid="_x0000_s11443"/>
                </a:ext>
                <a:ext uri="{FF2B5EF4-FFF2-40B4-BE49-F238E27FC236}">
                  <a16:creationId xmlns:a16="http://schemas.microsoft.com/office/drawing/2014/main" id="{00000000-0008-0000-0400-0000B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74</xdr:row>
          <xdr:rowOff>276225</xdr:rowOff>
        </xdr:from>
        <xdr:to>
          <xdr:col>9</xdr:col>
          <xdr:colOff>742950</xdr:colOff>
          <xdr:row>75</xdr:row>
          <xdr:rowOff>28575</xdr:rowOff>
        </xdr:to>
        <xdr:sp macro="" textlink="">
          <xdr:nvSpPr>
            <xdr:cNvPr id="11444" name="Option Button 180" hidden="1">
              <a:extLst>
                <a:ext uri="{63B3BB69-23CF-44E3-9099-C40C66FF867C}">
                  <a14:compatExt spid="_x0000_s11444"/>
                </a:ext>
                <a:ext uri="{FF2B5EF4-FFF2-40B4-BE49-F238E27FC236}">
                  <a16:creationId xmlns:a16="http://schemas.microsoft.com/office/drawing/2014/main" id="{00000000-0008-0000-0400-0000B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9525</xdr:rowOff>
        </xdr:from>
        <xdr:to>
          <xdr:col>9</xdr:col>
          <xdr:colOff>742950</xdr:colOff>
          <xdr:row>75</xdr:row>
          <xdr:rowOff>295275</xdr:rowOff>
        </xdr:to>
        <xdr:sp macro="" textlink="">
          <xdr:nvSpPr>
            <xdr:cNvPr id="11445" name="Option Button 181" hidden="1">
              <a:extLst>
                <a:ext uri="{63B3BB69-23CF-44E3-9099-C40C66FF867C}">
                  <a14:compatExt spid="_x0000_s11445"/>
                </a:ext>
                <a:ext uri="{FF2B5EF4-FFF2-40B4-BE49-F238E27FC236}">
                  <a16:creationId xmlns:a16="http://schemas.microsoft.com/office/drawing/2014/main" id="{00000000-0008-0000-0400-0000B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276225</xdr:rowOff>
        </xdr:from>
        <xdr:to>
          <xdr:col>9</xdr:col>
          <xdr:colOff>742950</xdr:colOff>
          <xdr:row>76</xdr:row>
          <xdr:rowOff>28575</xdr:rowOff>
        </xdr:to>
        <xdr:sp macro="" textlink="">
          <xdr:nvSpPr>
            <xdr:cNvPr id="11446" name="Option Button 182" hidden="1">
              <a:extLst>
                <a:ext uri="{63B3BB69-23CF-44E3-9099-C40C66FF867C}">
                  <a14:compatExt spid="_x0000_s11446"/>
                </a:ext>
                <a:ext uri="{FF2B5EF4-FFF2-40B4-BE49-F238E27FC236}">
                  <a16:creationId xmlns:a16="http://schemas.microsoft.com/office/drawing/2014/main" id="{00000000-0008-0000-0400-0000B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742950</xdr:colOff>
          <xdr:row>76</xdr:row>
          <xdr:rowOff>295275</xdr:rowOff>
        </xdr:to>
        <xdr:sp macro="" textlink="">
          <xdr:nvSpPr>
            <xdr:cNvPr id="11447" name="Option Button 183" hidden="1">
              <a:extLst>
                <a:ext uri="{63B3BB69-23CF-44E3-9099-C40C66FF867C}">
                  <a14:compatExt spid="_x0000_s11447"/>
                </a:ext>
                <a:ext uri="{FF2B5EF4-FFF2-40B4-BE49-F238E27FC236}">
                  <a16:creationId xmlns:a16="http://schemas.microsoft.com/office/drawing/2014/main" id="{00000000-0008-0000-0400-0000B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266700</xdr:rowOff>
        </xdr:from>
        <xdr:to>
          <xdr:col>9</xdr:col>
          <xdr:colOff>742950</xdr:colOff>
          <xdr:row>77</xdr:row>
          <xdr:rowOff>28575</xdr:rowOff>
        </xdr:to>
        <xdr:sp macro="" textlink="">
          <xdr:nvSpPr>
            <xdr:cNvPr id="11448" name="Option Button 184" hidden="1">
              <a:extLst>
                <a:ext uri="{63B3BB69-23CF-44E3-9099-C40C66FF867C}">
                  <a14:compatExt spid="_x0000_s11448"/>
                </a:ext>
                <a:ext uri="{FF2B5EF4-FFF2-40B4-BE49-F238E27FC236}">
                  <a16:creationId xmlns:a16="http://schemas.microsoft.com/office/drawing/2014/main" id="{00000000-0008-0000-0400-0000B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742950</xdr:colOff>
          <xdr:row>77</xdr:row>
          <xdr:rowOff>285750</xdr:rowOff>
        </xdr:to>
        <xdr:sp macro="" textlink="">
          <xdr:nvSpPr>
            <xdr:cNvPr id="11449" name="Option Button 185" hidden="1">
              <a:extLst>
                <a:ext uri="{63B3BB69-23CF-44E3-9099-C40C66FF867C}">
                  <a14:compatExt spid="_x0000_s11449"/>
                </a:ext>
                <a:ext uri="{FF2B5EF4-FFF2-40B4-BE49-F238E27FC236}">
                  <a16:creationId xmlns:a16="http://schemas.microsoft.com/office/drawing/2014/main" id="{00000000-0008-0000-0400-0000B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266700</xdr:rowOff>
        </xdr:from>
        <xdr:to>
          <xdr:col>9</xdr:col>
          <xdr:colOff>742950</xdr:colOff>
          <xdr:row>78</xdr:row>
          <xdr:rowOff>28575</xdr:rowOff>
        </xdr:to>
        <xdr:sp macro="" textlink="">
          <xdr:nvSpPr>
            <xdr:cNvPr id="11450" name="Option Button 186" hidden="1">
              <a:extLst>
                <a:ext uri="{63B3BB69-23CF-44E3-9099-C40C66FF867C}">
                  <a14:compatExt spid="_x0000_s11450"/>
                </a:ext>
                <a:ext uri="{FF2B5EF4-FFF2-40B4-BE49-F238E27FC236}">
                  <a16:creationId xmlns:a16="http://schemas.microsoft.com/office/drawing/2014/main" id="{00000000-0008-0000-0400-0000B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533400</xdr:rowOff>
        </xdr:from>
        <xdr:to>
          <xdr:col>9</xdr:col>
          <xdr:colOff>742950</xdr:colOff>
          <xdr:row>78</xdr:row>
          <xdr:rowOff>285750</xdr:rowOff>
        </xdr:to>
        <xdr:sp macro="" textlink="">
          <xdr:nvSpPr>
            <xdr:cNvPr id="11451" name="Option Button 187" hidden="1">
              <a:extLst>
                <a:ext uri="{63B3BB69-23CF-44E3-9099-C40C66FF867C}">
                  <a14:compatExt spid="_x0000_s11451"/>
                </a:ext>
                <a:ext uri="{FF2B5EF4-FFF2-40B4-BE49-F238E27FC236}">
                  <a16:creationId xmlns:a16="http://schemas.microsoft.com/office/drawing/2014/main" id="{00000000-0008-0000-0400-0000B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257175</xdr:rowOff>
        </xdr:from>
        <xdr:to>
          <xdr:col>9</xdr:col>
          <xdr:colOff>742950</xdr:colOff>
          <xdr:row>79</xdr:row>
          <xdr:rowOff>19050</xdr:rowOff>
        </xdr:to>
        <xdr:sp macro="" textlink="">
          <xdr:nvSpPr>
            <xdr:cNvPr id="11452" name="Option Button 188" hidden="1">
              <a:extLst>
                <a:ext uri="{63B3BB69-23CF-44E3-9099-C40C66FF867C}">
                  <a14:compatExt spid="_x0000_s11452"/>
                </a:ext>
                <a:ext uri="{FF2B5EF4-FFF2-40B4-BE49-F238E27FC236}">
                  <a16:creationId xmlns:a16="http://schemas.microsoft.com/office/drawing/2014/main" id="{00000000-0008-0000-04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523875</xdr:rowOff>
        </xdr:from>
        <xdr:to>
          <xdr:col>9</xdr:col>
          <xdr:colOff>742950</xdr:colOff>
          <xdr:row>79</xdr:row>
          <xdr:rowOff>285750</xdr:rowOff>
        </xdr:to>
        <xdr:sp macro="" textlink="">
          <xdr:nvSpPr>
            <xdr:cNvPr id="11453" name="Option Button 189" hidden="1">
              <a:extLst>
                <a:ext uri="{63B3BB69-23CF-44E3-9099-C40C66FF867C}">
                  <a14:compatExt spid="_x0000_s11453"/>
                </a:ext>
                <a:ext uri="{FF2B5EF4-FFF2-40B4-BE49-F238E27FC236}">
                  <a16:creationId xmlns:a16="http://schemas.microsoft.com/office/drawing/2014/main" id="{00000000-0008-0000-04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79</xdr:row>
          <xdr:rowOff>219075</xdr:rowOff>
        </xdr:from>
        <xdr:to>
          <xdr:col>9</xdr:col>
          <xdr:colOff>752475</xdr:colOff>
          <xdr:row>79</xdr:row>
          <xdr:rowOff>504825</xdr:rowOff>
        </xdr:to>
        <xdr:sp macro="" textlink="">
          <xdr:nvSpPr>
            <xdr:cNvPr id="11454" name="Option Button 190" hidden="1">
              <a:extLst>
                <a:ext uri="{63B3BB69-23CF-44E3-9099-C40C66FF867C}">
                  <a14:compatExt spid="_x0000_s11454"/>
                </a:ext>
                <a:ext uri="{FF2B5EF4-FFF2-40B4-BE49-F238E27FC236}">
                  <a16:creationId xmlns:a16="http://schemas.microsoft.com/office/drawing/2014/main" id="{00000000-0008-0000-04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84</xdr:row>
          <xdr:rowOff>276225</xdr:rowOff>
        </xdr:from>
        <xdr:to>
          <xdr:col>9</xdr:col>
          <xdr:colOff>742950</xdr:colOff>
          <xdr:row>85</xdr:row>
          <xdr:rowOff>28575</xdr:rowOff>
        </xdr:to>
        <xdr:sp macro="" textlink="">
          <xdr:nvSpPr>
            <xdr:cNvPr id="11456" name="Option Button 192" hidden="1">
              <a:extLst>
                <a:ext uri="{63B3BB69-23CF-44E3-9099-C40C66FF867C}">
                  <a14:compatExt spid="_x0000_s11456"/>
                </a:ext>
                <a:ext uri="{FF2B5EF4-FFF2-40B4-BE49-F238E27FC236}">
                  <a16:creationId xmlns:a16="http://schemas.microsoft.com/office/drawing/2014/main" id="{00000000-0008-0000-04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9525</xdr:rowOff>
        </xdr:from>
        <xdr:to>
          <xdr:col>9</xdr:col>
          <xdr:colOff>742950</xdr:colOff>
          <xdr:row>85</xdr:row>
          <xdr:rowOff>295275</xdr:rowOff>
        </xdr:to>
        <xdr:sp macro="" textlink="">
          <xdr:nvSpPr>
            <xdr:cNvPr id="11457" name="Option Button 193" hidden="1">
              <a:extLst>
                <a:ext uri="{63B3BB69-23CF-44E3-9099-C40C66FF867C}">
                  <a14:compatExt spid="_x0000_s11457"/>
                </a:ext>
                <a:ext uri="{FF2B5EF4-FFF2-40B4-BE49-F238E27FC236}">
                  <a16:creationId xmlns:a16="http://schemas.microsoft.com/office/drawing/2014/main" id="{00000000-0008-0000-04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276225</xdr:rowOff>
        </xdr:from>
        <xdr:to>
          <xdr:col>9</xdr:col>
          <xdr:colOff>742950</xdr:colOff>
          <xdr:row>86</xdr:row>
          <xdr:rowOff>28575</xdr:rowOff>
        </xdr:to>
        <xdr:sp macro="" textlink="">
          <xdr:nvSpPr>
            <xdr:cNvPr id="11458" name="Option Button 194" hidden="1">
              <a:extLst>
                <a:ext uri="{63B3BB69-23CF-44E3-9099-C40C66FF867C}">
                  <a14:compatExt spid="_x0000_s11458"/>
                </a:ext>
                <a:ext uri="{FF2B5EF4-FFF2-40B4-BE49-F238E27FC236}">
                  <a16:creationId xmlns:a16="http://schemas.microsoft.com/office/drawing/2014/main" id="{00000000-0008-0000-04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0</xdr:rowOff>
        </xdr:from>
        <xdr:to>
          <xdr:col>9</xdr:col>
          <xdr:colOff>742950</xdr:colOff>
          <xdr:row>86</xdr:row>
          <xdr:rowOff>295275</xdr:rowOff>
        </xdr:to>
        <xdr:sp macro="" textlink="">
          <xdr:nvSpPr>
            <xdr:cNvPr id="11459" name="Option Button 195" hidden="1">
              <a:extLst>
                <a:ext uri="{63B3BB69-23CF-44E3-9099-C40C66FF867C}">
                  <a14:compatExt spid="_x0000_s11459"/>
                </a:ext>
                <a:ext uri="{FF2B5EF4-FFF2-40B4-BE49-F238E27FC236}">
                  <a16:creationId xmlns:a16="http://schemas.microsoft.com/office/drawing/2014/main" id="{00000000-0008-0000-04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266700</xdr:rowOff>
        </xdr:from>
        <xdr:to>
          <xdr:col>9</xdr:col>
          <xdr:colOff>742950</xdr:colOff>
          <xdr:row>87</xdr:row>
          <xdr:rowOff>28575</xdr:rowOff>
        </xdr:to>
        <xdr:sp macro="" textlink="">
          <xdr:nvSpPr>
            <xdr:cNvPr id="11460" name="Option Button 196" hidden="1">
              <a:extLst>
                <a:ext uri="{63B3BB69-23CF-44E3-9099-C40C66FF867C}">
                  <a14:compatExt spid="_x0000_s11460"/>
                </a:ext>
                <a:ext uri="{FF2B5EF4-FFF2-40B4-BE49-F238E27FC236}">
                  <a16:creationId xmlns:a16="http://schemas.microsoft.com/office/drawing/2014/main" id="{00000000-0008-0000-04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0</xdr:rowOff>
        </xdr:from>
        <xdr:to>
          <xdr:col>9</xdr:col>
          <xdr:colOff>742950</xdr:colOff>
          <xdr:row>87</xdr:row>
          <xdr:rowOff>285750</xdr:rowOff>
        </xdr:to>
        <xdr:sp macro="" textlink="">
          <xdr:nvSpPr>
            <xdr:cNvPr id="11461" name="Option Button 197" hidden="1">
              <a:extLst>
                <a:ext uri="{63B3BB69-23CF-44E3-9099-C40C66FF867C}">
                  <a14:compatExt spid="_x0000_s11461"/>
                </a:ext>
                <a:ext uri="{FF2B5EF4-FFF2-40B4-BE49-F238E27FC236}">
                  <a16:creationId xmlns:a16="http://schemas.microsoft.com/office/drawing/2014/main" id="{00000000-0008-0000-04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266700</xdr:rowOff>
        </xdr:from>
        <xdr:to>
          <xdr:col>9</xdr:col>
          <xdr:colOff>742950</xdr:colOff>
          <xdr:row>88</xdr:row>
          <xdr:rowOff>28575</xdr:rowOff>
        </xdr:to>
        <xdr:sp macro="" textlink="">
          <xdr:nvSpPr>
            <xdr:cNvPr id="11462" name="Option Button 198" hidden="1">
              <a:extLst>
                <a:ext uri="{63B3BB69-23CF-44E3-9099-C40C66FF867C}">
                  <a14:compatExt spid="_x0000_s11462"/>
                </a:ext>
                <a:ext uri="{FF2B5EF4-FFF2-40B4-BE49-F238E27FC236}">
                  <a16:creationId xmlns:a16="http://schemas.microsoft.com/office/drawing/2014/main" id="{00000000-0008-0000-04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533400</xdr:rowOff>
        </xdr:from>
        <xdr:to>
          <xdr:col>9</xdr:col>
          <xdr:colOff>742950</xdr:colOff>
          <xdr:row>88</xdr:row>
          <xdr:rowOff>285750</xdr:rowOff>
        </xdr:to>
        <xdr:sp macro="" textlink="">
          <xdr:nvSpPr>
            <xdr:cNvPr id="11463" name="Option Button 199" hidden="1">
              <a:extLst>
                <a:ext uri="{63B3BB69-23CF-44E3-9099-C40C66FF867C}">
                  <a14:compatExt spid="_x0000_s11463"/>
                </a:ext>
                <a:ext uri="{FF2B5EF4-FFF2-40B4-BE49-F238E27FC236}">
                  <a16:creationId xmlns:a16="http://schemas.microsoft.com/office/drawing/2014/main" id="{00000000-0008-0000-04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257175</xdr:rowOff>
        </xdr:from>
        <xdr:to>
          <xdr:col>9</xdr:col>
          <xdr:colOff>742950</xdr:colOff>
          <xdr:row>89</xdr:row>
          <xdr:rowOff>19050</xdr:rowOff>
        </xdr:to>
        <xdr:sp macro="" textlink="">
          <xdr:nvSpPr>
            <xdr:cNvPr id="11464" name="Option Button 200" hidden="1">
              <a:extLst>
                <a:ext uri="{63B3BB69-23CF-44E3-9099-C40C66FF867C}">
                  <a14:compatExt spid="_x0000_s11464"/>
                </a:ext>
                <a:ext uri="{FF2B5EF4-FFF2-40B4-BE49-F238E27FC236}">
                  <a16:creationId xmlns:a16="http://schemas.microsoft.com/office/drawing/2014/main" id="{00000000-0008-0000-04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88</xdr:row>
          <xdr:rowOff>523875</xdr:rowOff>
        </xdr:from>
        <xdr:to>
          <xdr:col>9</xdr:col>
          <xdr:colOff>742950</xdr:colOff>
          <xdr:row>89</xdr:row>
          <xdr:rowOff>285750</xdr:rowOff>
        </xdr:to>
        <xdr:sp macro="" textlink="">
          <xdr:nvSpPr>
            <xdr:cNvPr id="11465" name="Option Button 201" hidden="1">
              <a:extLst>
                <a:ext uri="{63B3BB69-23CF-44E3-9099-C40C66FF867C}">
                  <a14:compatExt spid="_x0000_s11465"/>
                </a:ext>
                <a:ext uri="{FF2B5EF4-FFF2-40B4-BE49-F238E27FC236}">
                  <a16:creationId xmlns:a16="http://schemas.microsoft.com/office/drawing/2014/main" id="{00000000-0008-0000-04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89</xdr:row>
          <xdr:rowOff>219075</xdr:rowOff>
        </xdr:from>
        <xdr:to>
          <xdr:col>9</xdr:col>
          <xdr:colOff>752475</xdr:colOff>
          <xdr:row>89</xdr:row>
          <xdr:rowOff>504825</xdr:rowOff>
        </xdr:to>
        <xdr:sp macro="" textlink="">
          <xdr:nvSpPr>
            <xdr:cNvPr id="11466" name="Option Button 202" hidden="1">
              <a:extLst>
                <a:ext uri="{63B3BB69-23CF-44E3-9099-C40C66FF867C}">
                  <a14:compatExt spid="_x0000_s11466"/>
                </a:ext>
                <a:ext uri="{FF2B5EF4-FFF2-40B4-BE49-F238E27FC236}">
                  <a16:creationId xmlns:a16="http://schemas.microsoft.com/office/drawing/2014/main" id="{00000000-0008-0000-04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83</xdr:row>
          <xdr:rowOff>66675</xdr:rowOff>
        </xdr:from>
        <xdr:to>
          <xdr:col>9</xdr:col>
          <xdr:colOff>790575</xdr:colOff>
          <xdr:row>90</xdr:row>
          <xdr:rowOff>9525</xdr:rowOff>
        </xdr:to>
        <xdr:sp macro="" textlink="">
          <xdr:nvSpPr>
            <xdr:cNvPr id="11467" name="Group Box 203" hidden="1">
              <a:extLst>
                <a:ext uri="{63B3BB69-23CF-44E3-9099-C40C66FF867C}">
                  <a14:compatExt spid="_x0000_s11467"/>
                </a:ext>
                <a:ext uri="{FF2B5EF4-FFF2-40B4-BE49-F238E27FC236}">
                  <a16:creationId xmlns:a16="http://schemas.microsoft.com/office/drawing/2014/main" id="{00000000-0008-0000-0400-0000C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94</xdr:row>
          <xdr:rowOff>276225</xdr:rowOff>
        </xdr:from>
        <xdr:to>
          <xdr:col>9</xdr:col>
          <xdr:colOff>742950</xdr:colOff>
          <xdr:row>95</xdr:row>
          <xdr:rowOff>28575</xdr:rowOff>
        </xdr:to>
        <xdr:sp macro="" textlink="">
          <xdr:nvSpPr>
            <xdr:cNvPr id="11468" name="Option Button 204" hidden="1">
              <a:extLst>
                <a:ext uri="{63B3BB69-23CF-44E3-9099-C40C66FF867C}">
                  <a14:compatExt spid="_x0000_s11468"/>
                </a:ext>
                <a:ext uri="{FF2B5EF4-FFF2-40B4-BE49-F238E27FC236}">
                  <a16:creationId xmlns:a16="http://schemas.microsoft.com/office/drawing/2014/main" id="{00000000-0008-0000-04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9525</xdr:rowOff>
        </xdr:from>
        <xdr:to>
          <xdr:col>9</xdr:col>
          <xdr:colOff>742950</xdr:colOff>
          <xdr:row>95</xdr:row>
          <xdr:rowOff>295275</xdr:rowOff>
        </xdr:to>
        <xdr:sp macro="" textlink="">
          <xdr:nvSpPr>
            <xdr:cNvPr id="11469" name="Option Button 205" hidden="1">
              <a:extLst>
                <a:ext uri="{63B3BB69-23CF-44E3-9099-C40C66FF867C}">
                  <a14:compatExt spid="_x0000_s11469"/>
                </a:ext>
                <a:ext uri="{FF2B5EF4-FFF2-40B4-BE49-F238E27FC236}">
                  <a16:creationId xmlns:a16="http://schemas.microsoft.com/office/drawing/2014/main" id="{00000000-0008-0000-04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95</xdr:row>
          <xdr:rowOff>276225</xdr:rowOff>
        </xdr:from>
        <xdr:to>
          <xdr:col>9</xdr:col>
          <xdr:colOff>742950</xdr:colOff>
          <xdr:row>96</xdr:row>
          <xdr:rowOff>28575</xdr:rowOff>
        </xdr:to>
        <xdr:sp macro="" textlink="">
          <xdr:nvSpPr>
            <xdr:cNvPr id="11470" name="Option Button 206" hidden="1">
              <a:extLst>
                <a:ext uri="{63B3BB69-23CF-44E3-9099-C40C66FF867C}">
                  <a14:compatExt spid="_x0000_s11470"/>
                </a:ext>
                <a:ext uri="{FF2B5EF4-FFF2-40B4-BE49-F238E27FC236}">
                  <a16:creationId xmlns:a16="http://schemas.microsoft.com/office/drawing/2014/main" id="{00000000-0008-0000-04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0</xdr:rowOff>
        </xdr:from>
        <xdr:to>
          <xdr:col>9</xdr:col>
          <xdr:colOff>742950</xdr:colOff>
          <xdr:row>96</xdr:row>
          <xdr:rowOff>295275</xdr:rowOff>
        </xdr:to>
        <xdr:sp macro="" textlink="">
          <xdr:nvSpPr>
            <xdr:cNvPr id="11471" name="Option Button 207" hidden="1">
              <a:extLst>
                <a:ext uri="{63B3BB69-23CF-44E3-9099-C40C66FF867C}">
                  <a14:compatExt spid="_x0000_s11471"/>
                </a:ext>
                <a:ext uri="{FF2B5EF4-FFF2-40B4-BE49-F238E27FC236}">
                  <a16:creationId xmlns:a16="http://schemas.microsoft.com/office/drawing/2014/main" id="{00000000-0008-0000-04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96</xdr:row>
          <xdr:rowOff>266700</xdr:rowOff>
        </xdr:from>
        <xdr:to>
          <xdr:col>9</xdr:col>
          <xdr:colOff>742950</xdr:colOff>
          <xdr:row>97</xdr:row>
          <xdr:rowOff>28575</xdr:rowOff>
        </xdr:to>
        <xdr:sp macro="" textlink="">
          <xdr:nvSpPr>
            <xdr:cNvPr id="11472" name="Option Button 208" hidden="1">
              <a:extLst>
                <a:ext uri="{63B3BB69-23CF-44E3-9099-C40C66FF867C}">
                  <a14:compatExt spid="_x0000_s11472"/>
                </a:ext>
                <a:ext uri="{FF2B5EF4-FFF2-40B4-BE49-F238E27FC236}">
                  <a16:creationId xmlns:a16="http://schemas.microsoft.com/office/drawing/2014/main" id="{00000000-0008-0000-04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0</xdr:rowOff>
        </xdr:from>
        <xdr:to>
          <xdr:col>9</xdr:col>
          <xdr:colOff>742950</xdr:colOff>
          <xdr:row>97</xdr:row>
          <xdr:rowOff>285750</xdr:rowOff>
        </xdr:to>
        <xdr:sp macro="" textlink="">
          <xdr:nvSpPr>
            <xdr:cNvPr id="11473" name="Option Button 209" hidden="1">
              <a:extLst>
                <a:ext uri="{63B3BB69-23CF-44E3-9099-C40C66FF867C}">
                  <a14:compatExt spid="_x0000_s11473"/>
                </a:ext>
                <a:ext uri="{FF2B5EF4-FFF2-40B4-BE49-F238E27FC236}">
                  <a16:creationId xmlns:a16="http://schemas.microsoft.com/office/drawing/2014/main" id="{00000000-0008-0000-0400-0000D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266700</xdr:rowOff>
        </xdr:from>
        <xdr:to>
          <xdr:col>9</xdr:col>
          <xdr:colOff>742950</xdr:colOff>
          <xdr:row>98</xdr:row>
          <xdr:rowOff>28575</xdr:rowOff>
        </xdr:to>
        <xdr:sp macro="" textlink="">
          <xdr:nvSpPr>
            <xdr:cNvPr id="11474" name="Option Button 210" hidden="1">
              <a:extLst>
                <a:ext uri="{63B3BB69-23CF-44E3-9099-C40C66FF867C}">
                  <a14:compatExt spid="_x0000_s11474"/>
                </a:ext>
                <a:ext uri="{FF2B5EF4-FFF2-40B4-BE49-F238E27FC236}">
                  <a16:creationId xmlns:a16="http://schemas.microsoft.com/office/drawing/2014/main" id="{00000000-0008-0000-0400-0000D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97</xdr:row>
          <xdr:rowOff>533400</xdr:rowOff>
        </xdr:from>
        <xdr:to>
          <xdr:col>9</xdr:col>
          <xdr:colOff>742950</xdr:colOff>
          <xdr:row>98</xdr:row>
          <xdr:rowOff>285750</xdr:rowOff>
        </xdr:to>
        <xdr:sp macro="" textlink="">
          <xdr:nvSpPr>
            <xdr:cNvPr id="11475" name="Option Button 211" hidden="1">
              <a:extLst>
                <a:ext uri="{63B3BB69-23CF-44E3-9099-C40C66FF867C}">
                  <a14:compatExt spid="_x0000_s11475"/>
                </a:ext>
                <a:ext uri="{FF2B5EF4-FFF2-40B4-BE49-F238E27FC236}">
                  <a16:creationId xmlns:a16="http://schemas.microsoft.com/office/drawing/2014/main" id="{00000000-0008-0000-04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257175</xdr:rowOff>
        </xdr:from>
        <xdr:to>
          <xdr:col>9</xdr:col>
          <xdr:colOff>742950</xdr:colOff>
          <xdr:row>99</xdr:row>
          <xdr:rowOff>19050</xdr:rowOff>
        </xdr:to>
        <xdr:sp macro="" textlink="">
          <xdr:nvSpPr>
            <xdr:cNvPr id="11476" name="Option Button 212" hidden="1">
              <a:extLst>
                <a:ext uri="{63B3BB69-23CF-44E3-9099-C40C66FF867C}">
                  <a14:compatExt spid="_x0000_s11476"/>
                </a:ext>
                <a:ext uri="{FF2B5EF4-FFF2-40B4-BE49-F238E27FC236}">
                  <a16:creationId xmlns:a16="http://schemas.microsoft.com/office/drawing/2014/main" id="{00000000-0008-0000-0400-0000D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98</xdr:row>
          <xdr:rowOff>523875</xdr:rowOff>
        </xdr:from>
        <xdr:to>
          <xdr:col>9</xdr:col>
          <xdr:colOff>742950</xdr:colOff>
          <xdr:row>99</xdr:row>
          <xdr:rowOff>285750</xdr:rowOff>
        </xdr:to>
        <xdr:sp macro="" textlink="">
          <xdr:nvSpPr>
            <xdr:cNvPr id="11477" name="Option Button 213" hidden="1">
              <a:extLst>
                <a:ext uri="{63B3BB69-23CF-44E3-9099-C40C66FF867C}">
                  <a14:compatExt spid="_x0000_s11477"/>
                </a:ext>
                <a:ext uri="{FF2B5EF4-FFF2-40B4-BE49-F238E27FC236}">
                  <a16:creationId xmlns:a16="http://schemas.microsoft.com/office/drawing/2014/main" id="{00000000-0008-0000-0400-0000D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99</xdr:row>
          <xdr:rowOff>219075</xdr:rowOff>
        </xdr:from>
        <xdr:to>
          <xdr:col>9</xdr:col>
          <xdr:colOff>752475</xdr:colOff>
          <xdr:row>99</xdr:row>
          <xdr:rowOff>504825</xdr:rowOff>
        </xdr:to>
        <xdr:sp macro="" textlink="">
          <xdr:nvSpPr>
            <xdr:cNvPr id="11478" name="Option Button 214" hidden="1">
              <a:extLst>
                <a:ext uri="{63B3BB69-23CF-44E3-9099-C40C66FF867C}">
                  <a14:compatExt spid="_x0000_s11478"/>
                </a:ext>
                <a:ext uri="{FF2B5EF4-FFF2-40B4-BE49-F238E27FC236}">
                  <a16:creationId xmlns:a16="http://schemas.microsoft.com/office/drawing/2014/main" id="{00000000-0008-0000-0400-0000D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66675</xdr:rowOff>
        </xdr:from>
        <xdr:to>
          <xdr:col>9</xdr:col>
          <xdr:colOff>790575</xdr:colOff>
          <xdr:row>100</xdr:row>
          <xdr:rowOff>28575</xdr:rowOff>
        </xdr:to>
        <xdr:sp macro="" textlink="">
          <xdr:nvSpPr>
            <xdr:cNvPr id="11479" name="Group Box 215" hidden="1">
              <a:extLst>
                <a:ext uri="{63B3BB69-23CF-44E3-9099-C40C66FF867C}">
                  <a14:compatExt spid="_x0000_s11479"/>
                </a:ext>
                <a:ext uri="{FF2B5EF4-FFF2-40B4-BE49-F238E27FC236}">
                  <a16:creationId xmlns:a16="http://schemas.microsoft.com/office/drawing/2014/main" id="{00000000-0008-0000-0400-0000D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104</xdr:row>
          <xdr:rowOff>276225</xdr:rowOff>
        </xdr:from>
        <xdr:to>
          <xdr:col>9</xdr:col>
          <xdr:colOff>742950</xdr:colOff>
          <xdr:row>105</xdr:row>
          <xdr:rowOff>28575</xdr:rowOff>
        </xdr:to>
        <xdr:sp macro="" textlink="">
          <xdr:nvSpPr>
            <xdr:cNvPr id="11480" name="Option Button 216" hidden="1">
              <a:extLst>
                <a:ext uri="{63B3BB69-23CF-44E3-9099-C40C66FF867C}">
                  <a14:compatExt spid="_x0000_s11480"/>
                </a:ext>
                <a:ext uri="{FF2B5EF4-FFF2-40B4-BE49-F238E27FC236}">
                  <a16:creationId xmlns:a16="http://schemas.microsoft.com/office/drawing/2014/main" id="{00000000-0008-0000-0400-0000D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9525</xdr:rowOff>
        </xdr:from>
        <xdr:to>
          <xdr:col>9</xdr:col>
          <xdr:colOff>742950</xdr:colOff>
          <xdr:row>105</xdr:row>
          <xdr:rowOff>295275</xdr:rowOff>
        </xdr:to>
        <xdr:sp macro="" textlink="">
          <xdr:nvSpPr>
            <xdr:cNvPr id="11481" name="Option Button 217" hidden="1">
              <a:extLst>
                <a:ext uri="{63B3BB69-23CF-44E3-9099-C40C66FF867C}">
                  <a14:compatExt spid="_x0000_s11481"/>
                </a:ext>
                <a:ext uri="{FF2B5EF4-FFF2-40B4-BE49-F238E27FC236}">
                  <a16:creationId xmlns:a16="http://schemas.microsoft.com/office/drawing/2014/main" id="{00000000-0008-0000-0400-0000D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105</xdr:row>
          <xdr:rowOff>276225</xdr:rowOff>
        </xdr:from>
        <xdr:to>
          <xdr:col>9</xdr:col>
          <xdr:colOff>742950</xdr:colOff>
          <xdr:row>106</xdr:row>
          <xdr:rowOff>28575</xdr:rowOff>
        </xdr:to>
        <xdr:sp macro="" textlink="">
          <xdr:nvSpPr>
            <xdr:cNvPr id="11482" name="Option Button 218" hidden="1">
              <a:extLst>
                <a:ext uri="{63B3BB69-23CF-44E3-9099-C40C66FF867C}">
                  <a14:compatExt spid="_x0000_s11482"/>
                </a:ext>
                <a:ext uri="{FF2B5EF4-FFF2-40B4-BE49-F238E27FC236}">
                  <a16:creationId xmlns:a16="http://schemas.microsoft.com/office/drawing/2014/main" id="{00000000-0008-0000-0400-0000D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0</xdr:rowOff>
        </xdr:from>
        <xdr:to>
          <xdr:col>9</xdr:col>
          <xdr:colOff>742950</xdr:colOff>
          <xdr:row>106</xdr:row>
          <xdr:rowOff>295275</xdr:rowOff>
        </xdr:to>
        <xdr:sp macro="" textlink="">
          <xdr:nvSpPr>
            <xdr:cNvPr id="11483" name="Option Button 219" hidden="1">
              <a:extLst>
                <a:ext uri="{63B3BB69-23CF-44E3-9099-C40C66FF867C}">
                  <a14:compatExt spid="_x0000_s11483"/>
                </a:ext>
                <a:ext uri="{FF2B5EF4-FFF2-40B4-BE49-F238E27FC236}">
                  <a16:creationId xmlns:a16="http://schemas.microsoft.com/office/drawing/2014/main" id="{00000000-0008-0000-0400-0000D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106</xdr:row>
          <xdr:rowOff>266700</xdr:rowOff>
        </xdr:from>
        <xdr:to>
          <xdr:col>9</xdr:col>
          <xdr:colOff>742950</xdr:colOff>
          <xdr:row>107</xdr:row>
          <xdr:rowOff>28575</xdr:rowOff>
        </xdr:to>
        <xdr:sp macro="" textlink="">
          <xdr:nvSpPr>
            <xdr:cNvPr id="11484" name="Option Button 220" hidden="1">
              <a:extLst>
                <a:ext uri="{63B3BB69-23CF-44E3-9099-C40C66FF867C}">
                  <a14:compatExt spid="_x0000_s11484"/>
                </a:ext>
                <a:ext uri="{FF2B5EF4-FFF2-40B4-BE49-F238E27FC236}">
                  <a16:creationId xmlns:a16="http://schemas.microsoft.com/office/drawing/2014/main" id="{00000000-0008-0000-0400-0000D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0</xdr:rowOff>
        </xdr:from>
        <xdr:to>
          <xdr:col>9</xdr:col>
          <xdr:colOff>742950</xdr:colOff>
          <xdr:row>107</xdr:row>
          <xdr:rowOff>285750</xdr:rowOff>
        </xdr:to>
        <xdr:sp macro="" textlink="">
          <xdr:nvSpPr>
            <xdr:cNvPr id="11485" name="Option Button 221" hidden="1">
              <a:extLst>
                <a:ext uri="{63B3BB69-23CF-44E3-9099-C40C66FF867C}">
                  <a14:compatExt spid="_x0000_s11485"/>
                </a:ext>
                <a:ext uri="{FF2B5EF4-FFF2-40B4-BE49-F238E27FC236}">
                  <a16:creationId xmlns:a16="http://schemas.microsoft.com/office/drawing/2014/main" id="{00000000-0008-0000-0400-0000D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266700</xdr:rowOff>
        </xdr:from>
        <xdr:to>
          <xdr:col>9</xdr:col>
          <xdr:colOff>742950</xdr:colOff>
          <xdr:row>108</xdr:row>
          <xdr:rowOff>28575</xdr:rowOff>
        </xdr:to>
        <xdr:sp macro="" textlink="">
          <xdr:nvSpPr>
            <xdr:cNvPr id="11486" name="Option Button 222" hidden="1">
              <a:extLst>
                <a:ext uri="{63B3BB69-23CF-44E3-9099-C40C66FF867C}">
                  <a14:compatExt spid="_x0000_s11486"/>
                </a:ext>
                <a:ext uri="{FF2B5EF4-FFF2-40B4-BE49-F238E27FC236}">
                  <a16:creationId xmlns:a16="http://schemas.microsoft.com/office/drawing/2014/main" id="{00000000-0008-0000-0400-0000D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107</xdr:row>
          <xdr:rowOff>533400</xdr:rowOff>
        </xdr:from>
        <xdr:to>
          <xdr:col>9</xdr:col>
          <xdr:colOff>742950</xdr:colOff>
          <xdr:row>108</xdr:row>
          <xdr:rowOff>285750</xdr:rowOff>
        </xdr:to>
        <xdr:sp macro="" textlink="">
          <xdr:nvSpPr>
            <xdr:cNvPr id="11487" name="Option Button 223" hidden="1">
              <a:extLst>
                <a:ext uri="{63B3BB69-23CF-44E3-9099-C40C66FF867C}">
                  <a14:compatExt spid="_x0000_s11487"/>
                </a:ext>
                <a:ext uri="{FF2B5EF4-FFF2-40B4-BE49-F238E27FC236}">
                  <a16:creationId xmlns:a16="http://schemas.microsoft.com/office/drawing/2014/main" id="{00000000-0008-0000-0400-0000D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257175</xdr:rowOff>
        </xdr:from>
        <xdr:to>
          <xdr:col>9</xdr:col>
          <xdr:colOff>742950</xdr:colOff>
          <xdr:row>109</xdr:row>
          <xdr:rowOff>19050</xdr:rowOff>
        </xdr:to>
        <xdr:sp macro="" textlink="">
          <xdr:nvSpPr>
            <xdr:cNvPr id="11488" name="Option Button 224" hidden="1">
              <a:extLst>
                <a:ext uri="{63B3BB69-23CF-44E3-9099-C40C66FF867C}">
                  <a14:compatExt spid="_x0000_s11488"/>
                </a:ext>
                <a:ext uri="{FF2B5EF4-FFF2-40B4-BE49-F238E27FC236}">
                  <a16:creationId xmlns:a16="http://schemas.microsoft.com/office/drawing/2014/main" id="{00000000-0008-0000-0400-0000E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108</xdr:row>
          <xdr:rowOff>523875</xdr:rowOff>
        </xdr:from>
        <xdr:to>
          <xdr:col>9</xdr:col>
          <xdr:colOff>742950</xdr:colOff>
          <xdr:row>109</xdr:row>
          <xdr:rowOff>285750</xdr:rowOff>
        </xdr:to>
        <xdr:sp macro="" textlink="">
          <xdr:nvSpPr>
            <xdr:cNvPr id="11489" name="Option Button 225" hidden="1">
              <a:extLst>
                <a:ext uri="{63B3BB69-23CF-44E3-9099-C40C66FF867C}">
                  <a14:compatExt spid="_x0000_s11489"/>
                </a:ext>
                <a:ext uri="{FF2B5EF4-FFF2-40B4-BE49-F238E27FC236}">
                  <a16:creationId xmlns:a16="http://schemas.microsoft.com/office/drawing/2014/main" id="{00000000-0008-0000-0400-0000E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109</xdr:row>
          <xdr:rowOff>219075</xdr:rowOff>
        </xdr:from>
        <xdr:to>
          <xdr:col>9</xdr:col>
          <xdr:colOff>752475</xdr:colOff>
          <xdr:row>109</xdr:row>
          <xdr:rowOff>504825</xdr:rowOff>
        </xdr:to>
        <xdr:sp macro="" textlink="">
          <xdr:nvSpPr>
            <xdr:cNvPr id="11490" name="Option Button 226" hidden="1">
              <a:extLst>
                <a:ext uri="{63B3BB69-23CF-44E3-9099-C40C66FF867C}">
                  <a14:compatExt spid="_x0000_s11490"/>
                </a:ext>
                <a:ext uri="{FF2B5EF4-FFF2-40B4-BE49-F238E27FC236}">
                  <a16:creationId xmlns:a16="http://schemas.microsoft.com/office/drawing/2014/main" id="{00000000-0008-0000-0400-0000E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66675</xdr:rowOff>
        </xdr:from>
        <xdr:to>
          <xdr:col>9</xdr:col>
          <xdr:colOff>790575</xdr:colOff>
          <xdr:row>110</xdr:row>
          <xdr:rowOff>28575</xdr:rowOff>
        </xdr:to>
        <xdr:sp macro="" textlink="">
          <xdr:nvSpPr>
            <xdr:cNvPr id="11491" name="Group Box 227" hidden="1">
              <a:extLst>
                <a:ext uri="{63B3BB69-23CF-44E3-9099-C40C66FF867C}">
                  <a14:compatExt spid="_x0000_s11491"/>
                </a:ext>
                <a:ext uri="{FF2B5EF4-FFF2-40B4-BE49-F238E27FC236}">
                  <a16:creationId xmlns:a16="http://schemas.microsoft.com/office/drawing/2014/main" id="{00000000-0008-0000-0400-0000E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114</xdr:row>
          <xdr:rowOff>276225</xdr:rowOff>
        </xdr:from>
        <xdr:to>
          <xdr:col>9</xdr:col>
          <xdr:colOff>742950</xdr:colOff>
          <xdr:row>115</xdr:row>
          <xdr:rowOff>28575</xdr:rowOff>
        </xdr:to>
        <xdr:sp macro="" textlink="">
          <xdr:nvSpPr>
            <xdr:cNvPr id="11492" name="Option Button 228" hidden="1">
              <a:extLst>
                <a:ext uri="{63B3BB69-23CF-44E3-9099-C40C66FF867C}">
                  <a14:compatExt spid="_x0000_s11492"/>
                </a:ext>
                <a:ext uri="{FF2B5EF4-FFF2-40B4-BE49-F238E27FC236}">
                  <a16:creationId xmlns:a16="http://schemas.microsoft.com/office/drawing/2014/main" id="{00000000-0008-0000-0400-0000E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9525</xdr:rowOff>
        </xdr:from>
        <xdr:to>
          <xdr:col>9</xdr:col>
          <xdr:colOff>742950</xdr:colOff>
          <xdr:row>115</xdr:row>
          <xdr:rowOff>295275</xdr:rowOff>
        </xdr:to>
        <xdr:sp macro="" textlink="">
          <xdr:nvSpPr>
            <xdr:cNvPr id="11493" name="Option Button 229" hidden="1">
              <a:extLst>
                <a:ext uri="{63B3BB69-23CF-44E3-9099-C40C66FF867C}">
                  <a14:compatExt spid="_x0000_s11493"/>
                </a:ext>
                <a:ext uri="{FF2B5EF4-FFF2-40B4-BE49-F238E27FC236}">
                  <a16:creationId xmlns:a16="http://schemas.microsoft.com/office/drawing/2014/main" id="{00000000-0008-0000-0400-0000E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115</xdr:row>
          <xdr:rowOff>276225</xdr:rowOff>
        </xdr:from>
        <xdr:to>
          <xdr:col>9</xdr:col>
          <xdr:colOff>742950</xdr:colOff>
          <xdr:row>116</xdr:row>
          <xdr:rowOff>28575</xdr:rowOff>
        </xdr:to>
        <xdr:sp macro="" textlink="">
          <xdr:nvSpPr>
            <xdr:cNvPr id="11494" name="Option Button 230" hidden="1">
              <a:extLst>
                <a:ext uri="{63B3BB69-23CF-44E3-9099-C40C66FF867C}">
                  <a14:compatExt spid="_x0000_s11494"/>
                </a:ext>
                <a:ext uri="{FF2B5EF4-FFF2-40B4-BE49-F238E27FC236}">
                  <a16:creationId xmlns:a16="http://schemas.microsoft.com/office/drawing/2014/main" id="{00000000-0008-0000-0400-0000E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0</xdr:rowOff>
        </xdr:from>
        <xdr:to>
          <xdr:col>9</xdr:col>
          <xdr:colOff>742950</xdr:colOff>
          <xdr:row>116</xdr:row>
          <xdr:rowOff>295275</xdr:rowOff>
        </xdr:to>
        <xdr:sp macro="" textlink="">
          <xdr:nvSpPr>
            <xdr:cNvPr id="11495" name="Option Button 231" hidden="1">
              <a:extLst>
                <a:ext uri="{63B3BB69-23CF-44E3-9099-C40C66FF867C}">
                  <a14:compatExt spid="_x0000_s11495"/>
                </a:ext>
                <a:ext uri="{FF2B5EF4-FFF2-40B4-BE49-F238E27FC236}">
                  <a16:creationId xmlns:a16="http://schemas.microsoft.com/office/drawing/2014/main" id="{00000000-0008-0000-0400-0000E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116</xdr:row>
          <xdr:rowOff>266700</xdr:rowOff>
        </xdr:from>
        <xdr:to>
          <xdr:col>9</xdr:col>
          <xdr:colOff>742950</xdr:colOff>
          <xdr:row>117</xdr:row>
          <xdr:rowOff>28575</xdr:rowOff>
        </xdr:to>
        <xdr:sp macro="" textlink="">
          <xdr:nvSpPr>
            <xdr:cNvPr id="11496" name="Option Button 232" hidden="1">
              <a:extLst>
                <a:ext uri="{63B3BB69-23CF-44E3-9099-C40C66FF867C}">
                  <a14:compatExt spid="_x0000_s11496"/>
                </a:ext>
                <a:ext uri="{FF2B5EF4-FFF2-40B4-BE49-F238E27FC236}">
                  <a16:creationId xmlns:a16="http://schemas.microsoft.com/office/drawing/2014/main" id="{00000000-0008-0000-0400-0000E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0</xdr:rowOff>
        </xdr:from>
        <xdr:to>
          <xdr:col>9</xdr:col>
          <xdr:colOff>742950</xdr:colOff>
          <xdr:row>117</xdr:row>
          <xdr:rowOff>285750</xdr:rowOff>
        </xdr:to>
        <xdr:sp macro="" textlink="">
          <xdr:nvSpPr>
            <xdr:cNvPr id="11497" name="Option Button 233" hidden="1">
              <a:extLst>
                <a:ext uri="{63B3BB69-23CF-44E3-9099-C40C66FF867C}">
                  <a14:compatExt spid="_x0000_s11497"/>
                </a:ext>
                <a:ext uri="{FF2B5EF4-FFF2-40B4-BE49-F238E27FC236}">
                  <a16:creationId xmlns:a16="http://schemas.microsoft.com/office/drawing/2014/main" id="{00000000-0008-0000-0400-0000E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266700</xdr:rowOff>
        </xdr:from>
        <xdr:to>
          <xdr:col>9</xdr:col>
          <xdr:colOff>742950</xdr:colOff>
          <xdr:row>118</xdr:row>
          <xdr:rowOff>28575</xdr:rowOff>
        </xdr:to>
        <xdr:sp macro="" textlink="">
          <xdr:nvSpPr>
            <xdr:cNvPr id="11498" name="Option Button 234" hidden="1">
              <a:extLst>
                <a:ext uri="{63B3BB69-23CF-44E3-9099-C40C66FF867C}">
                  <a14:compatExt spid="_x0000_s11498"/>
                </a:ext>
                <a:ext uri="{FF2B5EF4-FFF2-40B4-BE49-F238E27FC236}">
                  <a16:creationId xmlns:a16="http://schemas.microsoft.com/office/drawing/2014/main" id="{00000000-0008-0000-0400-0000E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117</xdr:row>
          <xdr:rowOff>533400</xdr:rowOff>
        </xdr:from>
        <xdr:to>
          <xdr:col>9</xdr:col>
          <xdr:colOff>742950</xdr:colOff>
          <xdr:row>118</xdr:row>
          <xdr:rowOff>285750</xdr:rowOff>
        </xdr:to>
        <xdr:sp macro="" textlink="">
          <xdr:nvSpPr>
            <xdr:cNvPr id="11499" name="Option Button 235" hidden="1">
              <a:extLst>
                <a:ext uri="{63B3BB69-23CF-44E3-9099-C40C66FF867C}">
                  <a14:compatExt spid="_x0000_s11499"/>
                </a:ext>
                <a:ext uri="{FF2B5EF4-FFF2-40B4-BE49-F238E27FC236}">
                  <a16:creationId xmlns:a16="http://schemas.microsoft.com/office/drawing/2014/main" id="{00000000-0008-0000-0400-0000E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257175</xdr:rowOff>
        </xdr:from>
        <xdr:to>
          <xdr:col>9</xdr:col>
          <xdr:colOff>742950</xdr:colOff>
          <xdr:row>119</xdr:row>
          <xdr:rowOff>19050</xdr:rowOff>
        </xdr:to>
        <xdr:sp macro="" textlink="">
          <xdr:nvSpPr>
            <xdr:cNvPr id="11500" name="Option Button 236" hidden="1">
              <a:extLst>
                <a:ext uri="{63B3BB69-23CF-44E3-9099-C40C66FF867C}">
                  <a14:compatExt spid="_x0000_s11500"/>
                </a:ext>
                <a:ext uri="{FF2B5EF4-FFF2-40B4-BE49-F238E27FC236}">
                  <a16:creationId xmlns:a16="http://schemas.microsoft.com/office/drawing/2014/main" id="{00000000-0008-0000-0400-0000E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118</xdr:row>
          <xdr:rowOff>523875</xdr:rowOff>
        </xdr:from>
        <xdr:to>
          <xdr:col>9</xdr:col>
          <xdr:colOff>742950</xdr:colOff>
          <xdr:row>119</xdr:row>
          <xdr:rowOff>285750</xdr:rowOff>
        </xdr:to>
        <xdr:sp macro="" textlink="">
          <xdr:nvSpPr>
            <xdr:cNvPr id="11501" name="Option Button 237" hidden="1">
              <a:extLst>
                <a:ext uri="{63B3BB69-23CF-44E3-9099-C40C66FF867C}">
                  <a14:compatExt spid="_x0000_s11501"/>
                </a:ext>
                <a:ext uri="{FF2B5EF4-FFF2-40B4-BE49-F238E27FC236}">
                  <a16:creationId xmlns:a16="http://schemas.microsoft.com/office/drawing/2014/main" id="{00000000-0008-0000-0400-0000E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119</xdr:row>
          <xdr:rowOff>219075</xdr:rowOff>
        </xdr:from>
        <xdr:to>
          <xdr:col>9</xdr:col>
          <xdr:colOff>752475</xdr:colOff>
          <xdr:row>119</xdr:row>
          <xdr:rowOff>504825</xdr:rowOff>
        </xdr:to>
        <xdr:sp macro="" textlink="">
          <xdr:nvSpPr>
            <xdr:cNvPr id="11502" name="Option Button 238" hidden="1">
              <a:extLst>
                <a:ext uri="{63B3BB69-23CF-44E3-9099-C40C66FF867C}">
                  <a14:compatExt spid="_x0000_s11502"/>
                </a:ext>
                <a:ext uri="{FF2B5EF4-FFF2-40B4-BE49-F238E27FC236}">
                  <a16:creationId xmlns:a16="http://schemas.microsoft.com/office/drawing/2014/main" id="{00000000-0008-0000-0400-0000E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l-SI" sz="800" b="0" i="0" u="none" strike="noStrike" baseline="0">
                  <a:solidFill>
                    <a:srgbClr val="000000"/>
                  </a:solidFill>
                  <a:latin typeface="Segoe UI"/>
                  <a:cs typeface="Segoe UI"/>
                </a:rPr>
                <a:t>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113</xdr:row>
          <xdr:rowOff>66675</xdr:rowOff>
        </xdr:from>
        <xdr:to>
          <xdr:col>9</xdr:col>
          <xdr:colOff>790575</xdr:colOff>
          <xdr:row>120</xdr:row>
          <xdr:rowOff>9525</xdr:rowOff>
        </xdr:to>
        <xdr:sp macro="" textlink="">
          <xdr:nvSpPr>
            <xdr:cNvPr id="11503" name="Group Box 239" hidden="1">
              <a:extLst>
                <a:ext uri="{63B3BB69-23CF-44E3-9099-C40C66FF867C}">
                  <a14:compatExt spid="_x0000_s11503"/>
                </a:ext>
                <a:ext uri="{FF2B5EF4-FFF2-40B4-BE49-F238E27FC236}">
                  <a16:creationId xmlns:a16="http://schemas.microsoft.com/office/drawing/2014/main" id="{00000000-0008-0000-0400-0000E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OCENE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76200</xdr:rowOff>
        </xdr:from>
        <xdr:to>
          <xdr:col>10</xdr:col>
          <xdr:colOff>0</xdr:colOff>
          <xdr:row>80</xdr:row>
          <xdr:rowOff>9525</xdr:rowOff>
        </xdr:to>
        <xdr:sp macro="" textlink="">
          <xdr:nvSpPr>
            <xdr:cNvPr id="11504" name="Group Box 240" descr="OCENE"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Segoe UI"/>
                  <a:cs typeface="Segoe UI"/>
                </a:rPr>
                <a: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r-vi.com/"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5.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45" Type="http://schemas.openxmlformats.org/officeDocument/2006/relationships/ctrlProp" Target="../ctrlProps/ctrlProp141.xml"/><Relationship Id="rId1" Type="http://schemas.openxmlformats.org/officeDocument/2006/relationships/printerSettings" Target="../printerSettings/printerSettings5.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148" Type="http://schemas.openxmlformats.org/officeDocument/2006/relationships/ctrlProp" Target="../ctrlProps/ctrlProp144.xml"/><Relationship Id="rId4" Type="http://schemas.openxmlformats.org/officeDocument/2006/relationships/vmlDrawing" Target="../drawings/vmlDrawing6.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drawing" Target="../drawings/drawing5.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44"/>
  <sheetViews>
    <sheetView tabSelected="1" topLeftCell="B1" zoomScaleNormal="100" workbookViewId="0">
      <selection activeCell="B28" sqref="B28"/>
    </sheetView>
  </sheetViews>
  <sheetFormatPr defaultColWidth="23.28515625" defaultRowHeight="15" x14ac:dyDescent="0.25"/>
  <cols>
    <col min="1" max="1" width="10.85546875" hidden="1" customWidth="1"/>
    <col min="2" max="2" width="97.85546875" customWidth="1"/>
  </cols>
  <sheetData>
    <row r="1" spans="1:2" x14ac:dyDescent="0.25">
      <c r="A1">
        <f>Prevodi!C1</f>
        <v>4</v>
      </c>
      <c r="B1" s="26"/>
    </row>
    <row r="2" spans="1:2" x14ac:dyDescent="0.25">
      <c r="B2" s="26"/>
    </row>
    <row r="3" spans="1:2" x14ac:dyDescent="0.25">
      <c r="B3" s="26"/>
    </row>
    <row r="4" spans="1:2" x14ac:dyDescent="0.25">
      <c r="B4" s="26"/>
    </row>
    <row r="5" spans="1:2" x14ac:dyDescent="0.25">
      <c r="B5" s="26"/>
    </row>
    <row r="6" spans="1:2" ht="30" x14ac:dyDescent="0.25">
      <c r="A6">
        <v>1063</v>
      </c>
      <c r="B6" s="27" t="str">
        <f>VLOOKUP($A6,Prevodi!$A:$J,$A$1,FALSE)</f>
        <v>Instructions for using ORVI Audit LIGHT</v>
      </c>
    </row>
    <row r="7" spans="1:2" x14ac:dyDescent="0.25">
      <c r="B7" s="26"/>
    </row>
    <row r="8" spans="1:2" x14ac:dyDescent="0.25">
      <c r="A8">
        <v>1064</v>
      </c>
      <c r="B8" s="64" t="str">
        <f>VLOOKUP($A8,Prevodi!$A:$J,$A$1,FALSE)</f>
        <v>On the tab "Title page" enter the name of the company and - where appropriate - date.</v>
      </c>
    </row>
    <row r="9" spans="1:2" x14ac:dyDescent="0.25">
      <c r="A9">
        <v>1065</v>
      </c>
      <c r="B9" s="64" t="str">
        <f>VLOOKUP($A9,Prevodi!$A:$J,$A$1,FALSE)</f>
        <v>On the tab "Evaluation sheet" for each area of ORVI Navigator:</v>
      </c>
    </row>
    <row r="10" spans="1:2" x14ac:dyDescent="0.25">
      <c r="A10">
        <v>1066</v>
      </c>
      <c r="B10" s="64" t="str">
        <f>VLOOKUP($A10,Prevodi!$A:$J,$A$1,FALSE)</f>
        <v> - read the description of the area</v>
      </c>
    </row>
    <row r="11" spans="1:2" x14ac:dyDescent="0.25">
      <c r="A11">
        <v>1067</v>
      </c>
      <c r="B11" s="64" t="str">
        <f>VLOOKUP($A11,Prevodi!$A:$J,$A$1,FALSE)</f>
        <v> - assess the situation using the provided evaluation scale</v>
      </c>
    </row>
    <row r="12" spans="1:2" x14ac:dyDescent="0.25">
      <c r="A12">
        <v>1068</v>
      </c>
      <c r="B12" s="64" t="str">
        <f>VLOOKUP($A12,Prevodi!$A:$J,$A$1,FALSE)</f>
        <v> - describe the status of your processes that justify the chosen evaluation</v>
      </c>
    </row>
    <row r="13" spans="1:2" x14ac:dyDescent="0.25">
      <c r="B13" s="64"/>
    </row>
    <row r="14" spans="1:2" ht="30" x14ac:dyDescent="0.25">
      <c r="A14">
        <v>1069</v>
      </c>
      <c r="B14" s="64" t="str">
        <f>VLOOKUP($A14,Prevodi!$A:$J,$A$1,FALSE)</f>
        <v>We suggest that you evaluate your processes strictly. Observe all three aspects, which appear in the evaluation.</v>
      </c>
    </row>
    <row r="15" spans="1:2" x14ac:dyDescent="0.25">
      <c r="A15">
        <v>1070</v>
      </c>
      <c r="B15" s="64" t="str">
        <f>VLOOKUP($A15,Prevodi!$A:$J,$A$1,FALSE)</f>
        <v> - what your concept, idea and approach are(soundness of the approach)</v>
      </c>
    </row>
    <row r="16" spans="1:2" x14ac:dyDescent="0.25">
      <c r="A16">
        <v>1071</v>
      </c>
      <c r="B16" s="64" t="str">
        <f>VLOOKUP($A16,Prevodi!$A:$J,$A$1,FALSE)</f>
        <v> - how and where the approach works in practice (implementation and integration)</v>
      </c>
    </row>
    <row r="17" spans="1:2" x14ac:dyDescent="0.25">
      <c r="A17">
        <v>1072</v>
      </c>
      <c r="B17" s="64" t="str">
        <f>VLOOKUP($A17,Prevodi!$A:$J,$A$1,FALSE)</f>
        <v> - how do you monitor and improve the process (monitoring and improving)</v>
      </c>
    </row>
    <row r="18" spans="1:2" x14ac:dyDescent="0.25">
      <c r="B18" s="64"/>
    </row>
    <row r="19" spans="1:2" ht="30" x14ac:dyDescent="0.25">
      <c r="A19">
        <v>1073</v>
      </c>
      <c r="B19" s="64" t="str">
        <f>VLOOKUP($A19,Prevodi!$A:$J,$A$1,FALSE)</f>
        <v>Report can be printed by selecting the tabs from “Title page” to “Evaluation sheet” and by printing them as normal.</v>
      </c>
    </row>
    <row r="20" spans="1:2" ht="30" x14ac:dyDescent="0.25">
      <c r="A20">
        <v>1074</v>
      </c>
      <c r="B20" s="64" t="str">
        <f>VLOOKUP($A20,Prevodi!$A:$J,$A$1,FALSE)</f>
        <v>The report can also be exported to .pdf format. Select the tabs and use this command sequence: File / Export.</v>
      </c>
    </row>
    <row r="21" spans="1:2" x14ac:dyDescent="0.25">
      <c r="B21" s="64"/>
    </row>
    <row r="22" spans="1:2" x14ac:dyDescent="0.25">
      <c r="A22">
        <v>1075</v>
      </c>
      <c r="B22" s="64" t="str">
        <f>VLOOKUP($A22,Prevodi!$A:$J,$A$1,FALSE)</f>
        <v>To track progress you can periodically prepare the report.</v>
      </c>
    </row>
    <row r="23" spans="1:2" x14ac:dyDescent="0.25">
      <c r="B23" s="64"/>
    </row>
    <row r="24" spans="1:2" x14ac:dyDescent="0.25">
      <c r="A24">
        <v>1076</v>
      </c>
      <c r="B24" s="64" t="str">
        <f>VLOOKUP($A24,Prevodi!$A:$J,$A$1,FALSE)</f>
        <v>For more precise results, use the ORVI Audit TOOL. Perform a more comprehensive project based on ORVI Navigator model.</v>
      </c>
    </row>
    <row r="25" spans="1:2" x14ac:dyDescent="0.25">
      <c r="A25">
        <v>1059</v>
      </c>
      <c r="B25" s="64" t="str">
        <f>VLOOKUP($A25,Prevodi!$A:$J,$A$1,FALSE)</f>
        <v>More information can be found on the website:</v>
      </c>
    </row>
    <row r="26" spans="1:2" x14ac:dyDescent="0.25">
      <c r="B26" s="46" t="s">
        <v>56</v>
      </c>
    </row>
    <row r="27" spans="1:2" x14ac:dyDescent="0.25">
      <c r="B27" s="26"/>
    </row>
    <row r="28" spans="1:2" x14ac:dyDescent="0.25">
      <c r="B28" s="26"/>
    </row>
    <row r="29" spans="1:2" x14ac:dyDescent="0.25">
      <c r="B29" s="26"/>
    </row>
    <row r="30" spans="1:2" x14ac:dyDescent="0.25">
      <c r="B30" s="26"/>
    </row>
    <row r="31" spans="1:2" x14ac:dyDescent="0.25">
      <c r="B31" s="26"/>
    </row>
    <row r="32" spans="1:2" x14ac:dyDescent="0.25">
      <c r="B32" s="26"/>
    </row>
    <row r="33" spans="2:2" x14ac:dyDescent="0.25">
      <c r="B33" s="26"/>
    </row>
    <row r="34" spans="2:2" x14ac:dyDescent="0.25">
      <c r="B34" s="26"/>
    </row>
    <row r="35" spans="2:2" x14ac:dyDescent="0.25">
      <c r="B35" s="26"/>
    </row>
    <row r="36" spans="2:2" x14ac:dyDescent="0.25">
      <c r="B36" s="26"/>
    </row>
    <row r="37" spans="2:2" x14ac:dyDescent="0.25">
      <c r="B37" s="26"/>
    </row>
    <row r="38" spans="2:2" x14ac:dyDescent="0.25">
      <c r="B38" s="26"/>
    </row>
    <row r="39" spans="2:2" x14ac:dyDescent="0.25">
      <c r="B39" s="26"/>
    </row>
    <row r="40" spans="2:2" x14ac:dyDescent="0.25">
      <c r="B40" s="26"/>
    </row>
    <row r="41" spans="2:2" x14ac:dyDescent="0.25">
      <c r="B41" s="26"/>
    </row>
    <row r="42" spans="2:2" x14ac:dyDescent="0.25">
      <c r="B42" s="26"/>
    </row>
    <row r="43" spans="2:2" x14ac:dyDescent="0.25">
      <c r="B43" s="26"/>
    </row>
    <row r="44" spans="2:2" x14ac:dyDescent="0.25">
      <c r="B44" s="46"/>
    </row>
  </sheetData>
  <sheetProtection algorithmName="SHA-512" hashValue="GrgX/NWPw8E1HXNW/Q+6ucVKxykzhL01Q/ZyUF0W891il1c4iGX6dCG+xnKwabLAVhgoewKBqfTk/SjEwt9Wjg==" saltValue="W2NoUWw3w2QX6Wz6j9WdtQ==" spinCount="100000" sheet="1" objects="1" scenarios="1" selectLockedCells="1"/>
  <pageMargins left="1.1023622047244095" right="0.47244094488188981" top="0.35433070866141736" bottom="0.6692913385826772" header="0.31496062992125984" footer="0.31496062992125984"/>
  <pageSetup paperSize="9" scale="87" fitToHeight="0" orientation="portrait" r:id="rId1"/>
  <headerFooter scaleWithDoc="0">
    <oddFooter>&amp;L© ORVI Consultus, d.o.o.&amp;R&amp;G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6"/>
  <sheetViews>
    <sheetView topLeftCell="B1" zoomScaleNormal="100" workbookViewId="0">
      <selection activeCell="B18" sqref="B18"/>
    </sheetView>
  </sheetViews>
  <sheetFormatPr defaultColWidth="23.28515625" defaultRowHeight="15" x14ac:dyDescent="0.25"/>
  <cols>
    <col min="1" max="1" width="10.7109375" hidden="1" customWidth="1"/>
    <col min="2" max="2" width="97.85546875" customWidth="1"/>
    <col min="3" max="3" width="145" customWidth="1"/>
  </cols>
  <sheetData>
    <row r="1" spans="1:2" x14ac:dyDescent="0.25">
      <c r="A1">
        <f>Prevodi!C1</f>
        <v>4</v>
      </c>
      <c r="B1" s="26"/>
    </row>
    <row r="2" spans="1:2" x14ac:dyDescent="0.25">
      <c r="B2" s="26"/>
    </row>
    <row r="3" spans="1:2" x14ac:dyDescent="0.25">
      <c r="B3" s="26"/>
    </row>
    <row r="4" spans="1:2" x14ac:dyDescent="0.25">
      <c r="B4" s="26"/>
    </row>
    <row r="5" spans="1:2" x14ac:dyDescent="0.25">
      <c r="B5" s="26"/>
    </row>
    <row r="6" spans="1:2" x14ac:dyDescent="0.25">
      <c r="B6" s="26"/>
    </row>
    <row r="7" spans="1:2" x14ac:dyDescent="0.25">
      <c r="B7" s="26"/>
    </row>
    <row r="8" spans="1:2" x14ac:dyDescent="0.25">
      <c r="B8" s="26"/>
    </row>
    <row r="9" spans="1:2" x14ac:dyDescent="0.25">
      <c r="B9" s="26"/>
    </row>
    <row r="10" spans="1:2" x14ac:dyDescent="0.25">
      <c r="B10" s="26"/>
    </row>
    <row r="11" spans="1:2" x14ac:dyDescent="0.25">
      <c r="B11" s="26"/>
    </row>
    <row r="12" spans="1:2" x14ac:dyDescent="0.25">
      <c r="B12" s="26"/>
    </row>
    <row r="13" spans="1:2" x14ac:dyDescent="0.25">
      <c r="B13" s="26"/>
    </row>
    <row r="14" spans="1:2" x14ac:dyDescent="0.25">
      <c r="B14" s="26"/>
    </row>
    <row r="15" spans="1:2" x14ac:dyDescent="0.25">
      <c r="B15" s="26"/>
    </row>
    <row r="16" spans="1:2" x14ac:dyDescent="0.25">
      <c r="B16" s="26"/>
    </row>
    <row r="17" spans="1:3" ht="60" x14ac:dyDescent="0.25">
      <c r="A17">
        <v>1060</v>
      </c>
      <c r="B17" s="27" t="str">
        <f>VLOOKUP($A17,Prevodi!$A:$J,$A$1,FALSE)</f>
        <v>The audit report on HRM processes for</v>
      </c>
    </row>
    <row r="18" spans="1:3" ht="34.5" x14ac:dyDescent="0.25">
      <c r="A18">
        <v>1107</v>
      </c>
      <c r="B18" s="44" t="s">
        <v>48</v>
      </c>
      <c r="C18" s="107" t="str">
        <f>VLOOKUP($A18,Prevodi!$A:$J,$A$1,FALSE)</f>
        <v>&lt;---- Enter the company name.</v>
      </c>
    </row>
    <row r="19" spans="1:3" x14ac:dyDescent="0.25">
      <c r="B19" s="26"/>
    </row>
    <row r="20" spans="1:3" x14ac:dyDescent="0.25">
      <c r="B20" s="26"/>
    </row>
    <row r="21" spans="1:3" x14ac:dyDescent="0.25">
      <c r="B21" s="26"/>
    </row>
    <row r="22" spans="1:3" x14ac:dyDescent="0.25">
      <c r="B22" s="26"/>
    </row>
    <row r="23" spans="1:3" x14ac:dyDescent="0.25">
      <c r="B23" s="26"/>
    </row>
    <row r="24" spans="1:3" x14ac:dyDescent="0.25">
      <c r="B24" s="26"/>
    </row>
    <row r="25" spans="1:3" x14ac:dyDescent="0.25">
      <c r="B25" s="26"/>
    </row>
    <row r="26" spans="1:3" x14ac:dyDescent="0.25">
      <c r="B26" s="26"/>
    </row>
    <row r="27" spans="1:3" x14ac:dyDescent="0.25">
      <c r="B27" s="26"/>
    </row>
    <row r="28" spans="1:3" x14ac:dyDescent="0.25">
      <c r="B28" s="26"/>
    </row>
    <row r="29" spans="1:3" x14ac:dyDescent="0.25">
      <c r="B29" s="26"/>
    </row>
    <row r="30" spans="1:3" x14ac:dyDescent="0.25">
      <c r="B30" s="26"/>
    </row>
    <row r="31" spans="1:3" x14ac:dyDescent="0.25">
      <c r="B31" s="26"/>
    </row>
    <row r="32" spans="1:3" x14ac:dyDescent="0.25">
      <c r="B32" s="26"/>
    </row>
    <row r="33" spans="1:3" ht="21" x14ac:dyDescent="0.35">
      <c r="A33">
        <v>1061</v>
      </c>
      <c r="B33" s="109" t="str">
        <f>VLOOKUP($A33,Prevodi!$A:$J,$A$1,FALSE)&amp;": "</f>
        <v xml:space="preserve">Printout date: </v>
      </c>
      <c r="C33" s="107"/>
    </row>
    <row r="34" spans="1:3" ht="21" x14ac:dyDescent="0.35">
      <c r="A34">
        <v>1108</v>
      </c>
      <c r="B34" s="45" t="str">
        <f ca="1">TEXT(NOW(),"dd.mm.yyyy")</f>
        <v>23.05.2017</v>
      </c>
      <c r="C34" s="107" t="str">
        <f>VLOOKUP($A34,Prevodi!$A:$J,$A$1,FALSE)</f>
        <v>&lt;---- The current system date is shown. If needed you can overwrite it. Afterwards it won't be automatically updated.</v>
      </c>
    </row>
    <row r="35" spans="1:3" x14ac:dyDescent="0.25">
      <c r="A35">
        <v>1062</v>
      </c>
      <c r="B35" s="26" t="str">
        <f>VLOOKUP($A35,Prevodi!$A:$J,$A$1,FALSE)</f>
        <v>(the report has been prepared with ORVI Audit LIGHT)</v>
      </c>
    </row>
    <row r="36" spans="1:3" x14ac:dyDescent="0.25">
      <c r="B36" s="50" t="s">
        <v>56</v>
      </c>
    </row>
  </sheetData>
  <sheetProtection algorithmName="SHA-512" hashValue="0MpDSw9Ouwo/+EilrggJfbFhQDGjYfU0zHBsUvQNQ30w99oVkttFHoC2EphN2/tAEHuZDt42P6bScmFuZQ2mZg==" saltValue="NLqsJydBwO28jxfDBrd6hQ==" spinCount="100000" sheet="1" selectLockedCells="1"/>
  <hyperlinks>
    <hyperlink ref="B36" r:id="rId1"/>
  </hyperlinks>
  <pageMargins left="1.1023622047244095" right="0.47244094488188981" top="0.35433070866141736" bottom="0.6692913385826772" header="0.31496062992125984" footer="0.31496062992125984"/>
  <pageSetup paperSize="9" scale="87" fitToHeight="0" orientation="portrait" r:id="rId2"/>
  <headerFooter scaleWithDoc="0">
    <oddFooter>&amp;L© ORVI Consultus, d.o.o.&amp;R&amp;G</oddFooter>
  </headerFooter>
  <ignoredErrors>
    <ignoredError sqref="B34" unlockedFormula="1"/>
  </ignoredErrors>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50"/>
  <sheetViews>
    <sheetView topLeftCell="B2" zoomScaleNormal="100" workbookViewId="0">
      <selection activeCell="C40" sqref="C40"/>
    </sheetView>
  </sheetViews>
  <sheetFormatPr defaultColWidth="23.28515625" defaultRowHeight="15" x14ac:dyDescent="0.25"/>
  <cols>
    <col min="1" max="1" width="7.85546875" hidden="1" customWidth="1"/>
    <col min="2" max="2" width="97.85546875" customWidth="1"/>
  </cols>
  <sheetData>
    <row r="1" spans="1:22" hidden="1" x14ac:dyDescent="0.25">
      <c r="A1">
        <f>Prevodi!C1</f>
        <v>4</v>
      </c>
      <c r="B1" s="26"/>
      <c r="E1" s="89"/>
      <c r="F1" s="89"/>
      <c r="G1" s="89"/>
      <c r="H1" s="89"/>
      <c r="I1" s="89"/>
      <c r="J1" s="89"/>
      <c r="K1" s="89"/>
      <c r="L1" s="89"/>
      <c r="M1" s="89"/>
      <c r="N1" s="89"/>
      <c r="O1" s="89"/>
      <c r="P1" s="89"/>
      <c r="Q1" s="89"/>
      <c r="R1" s="89"/>
      <c r="S1" s="89"/>
      <c r="T1" s="89"/>
      <c r="U1" s="89"/>
      <c r="V1" s="89"/>
    </row>
    <row r="2" spans="1:22" ht="34.5" x14ac:dyDescent="0.25">
      <c r="A2">
        <v>1036</v>
      </c>
      <c r="B2" s="8" t="str">
        <f>VLOOKUP($A2,Prevodi!$A:$J,$A$1,FALSE)</f>
        <v>Introduction</v>
      </c>
      <c r="E2" s="89"/>
      <c r="F2" s="89"/>
      <c r="G2" s="89"/>
      <c r="H2" s="89"/>
      <c r="I2" s="89"/>
      <c r="J2" s="89"/>
      <c r="K2" s="89"/>
      <c r="L2" s="89"/>
      <c r="M2" s="89"/>
      <c r="N2" s="89"/>
      <c r="O2" s="89"/>
      <c r="P2" s="89"/>
      <c r="Q2" s="89"/>
      <c r="R2" s="89"/>
      <c r="S2" s="89"/>
      <c r="T2" s="89"/>
      <c r="U2" s="89"/>
      <c r="V2" s="89"/>
    </row>
    <row r="3" spans="1:22" x14ac:dyDescent="0.25">
      <c r="B3" s="26"/>
      <c r="E3" s="89"/>
      <c r="F3" s="89"/>
      <c r="G3" s="89"/>
      <c r="H3" s="89"/>
      <c r="I3" s="89"/>
      <c r="J3" s="89"/>
      <c r="K3" s="89"/>
      <c r="L3" s="89"/>
      <c r="M3" s="89"/>
      <c r="N3" s="89"/>
      <c r="O3" s="89"/>
      <c r="P3" s="89"/>
      <c r="Q3" s="89"/>
      <c r="R3" s="89"/>
      <c r="S3" s="89"/>
      <c r="T3" s="89"/>
      <c r="U3" s="89"/>
      <c r="V3" s="89"/>
    </row>
    <row r="4" spans="1:22" ht="45" x14ac:dyDescent="0.25">
      <c r="A4">
        <v>1037</v>
      </c>
      <c r="B4" s="79" t="str">
        <f>VLOOKUP($A4,Prevodi!$A:$J,$A$1,FALSE)</f>
        <v xml:space="preserve">Assessment by the method of ORVI Audit is a systematic review of existing processes of human resource management in the organization and preparation of proposals for improvement. The aim is to determine whether it may be appropriate / necessary to improve or upgrade the existing systems.
</v>
      </c>
      <c r="E4" s="89"/>
      <c r="F4" s="89"/>
      <c r="G4" s="89"/>
      <c r="H4" s="89"/>
      <c r="I4" s="89"/>
      <c r="J4" s="89"/>
      <c r="K4" s="89"/>
      <c r="L4" s="89"/>
      <c r="M4" s="89"/>
      <c r="N4" s="89"/>
      <c r="O4" s="89"/>
      <c r="P4" s="89"/>
      <c r="Q4" s="89"/>
      <c r="R4" s="89"/>
      <c r="S4" s="89"/>
      <c r="T4" s="89"/>
      <c r="U4" s="89"/>
      <c r="V4" s="89"/>
    </row>
    <row r="5" spans="1:22" ht="60" x14ac:dyDescent="0.25">
      <c r="A5">
        <v>1038</v>
      </c>
      <c r="B5" s="79" t="str">
        <f>VLOOKUP($A5,Prevodi!$A:$J,$A$1,FALSE)</f>
        <v xml:space="preserve">In cooperation between management and HR and based on the identified gaps between the existing and desired situation, an action plan and timetable are prepared to address the identified deficiencies or to build systems that are currently missing in the process of HRM. Expected result of ORVI Audit is to create clarity and transparency of HRM processes.
</v>
      </c>
      <c r="E5" s="89"/>
      <c r="F5" s="89"/>
      <c r="G5" s="89"/>
      <c r="H5" s="89"/>
      <c r="I5" s="89"/>
      <c r="J5" s="89"/>
      <c r="K5" s="89"/>
      <c r="L5" s="89"/>
      <c r="M5" s="89"/>
      <c r="N5" s="89"/>
      <c r="O5" s="89"/>
      <c r="P5" s="89"/>
      <c r="Q5" s="89"/>
      <c r="R5" s="89"/>
      <c r="S5" s="89"/>
      <c r="T5" s="89"/>
      <c r="U5" s="89"/>
      <c r="V5" s="89"/>
    </row>
    <row r="6" spans="1:22" ht="30" x14ac:dyDescent="0.25">
      <c r="A6">
        <v>1039</v>
      </c>
      <c r="B6" s="79" t="str">
        <f>VLOOKUP($A6,Prevodi!$A:$J,$A$1,FALSE)</f>
        <v>The basis for the analysis and assessment of the processes is ORVI Navigator model (see picture), which contains the following key sub-processes:</v>
      </c>
      <c r="E6" s="89"/>
      <c r="F6" s="89"/>
      <c r="G6" s="89"/>
      <c r="H6" s="89"/>
      <c r="I6" s="89"/>
      <c r="J6" s="89"/>
      <c r="K6" s="89"/>
      <c r="L6" s="89"/>
      <c r="M6" s="89"/>
      <c r="N6" s="89"/>
      <c r="O6" s="89"/>
      <c r="P6" s="89"/>
      <c r="Q6" s="89"/>
      <c r="R6" s="89"/>
      <c r="S6" s="89"/>
      <c r="T6" s="89"/>
      <c r="U6" s="89"/>
      <c r="V6" s="89"/>
    </row>
    <row r="7" spans="1:22" x14ac:dyDescent="0.25">
      <c r="B7" s="79"/>
      <c r="E7" s="89"/>
      <c r="F7" s="89"/>
      <c r="G7" s="89"/>
      <c r="H7" s="89"/>
      <c r="I7" s="89"/>
      <c r="J7" s="89"/>
      <c r="K7" s="89"/>
      <c r="L7" s="89"/>
      <c r="M7" s="89"/>
      <c r="N7" s="89"/>
      <c r="O7" s="89"/>
      <c r="P7" s="89"/>
      <c r="Q7" s="89"/>
      <c r="R7" s="89"/>
      <c r="S7" s="89"/>
      <c r="T7" s="89"/>
      <c r="U7" s="89"/>
      <c r="V7" s="89"/>
    </row>
    <row r="8" spans="1:22" x14ac:dyDescent="0.25">
      <c r="B8" s="79"/>
      <c r="E8" s="89"/>
      <c r="F8" s="89"/>
      <c r="G8" s="89"/>
      <c r="H8" s="89"/>
      <c r="I8" s="89"/>
      <c r="J8" s="89"/>
      <c r="K8" s="89"/>
      <c r="L8" s="89"/>
      <c r="M8" s="89"/>
      <c r="N8" s="89"/>
      <c r="O8" s="89"/>
      <c r="P8" s="89"/>
      <c r="Q8" s="89"/>
      <c r="R8" s="89"/>
      <c r="S8" s="89"/>
      <c r="T8" s="89"/>
      <c r="U8" s="89"/>
      <c r="V8" s="89"/>
    </row>
    <row r="9" spans="1:22" x14ac:dyDescent="0.25">
      <c r="B9" s="79"/>
      <c r="E9" s="89"/>
      <c r="F9" s="89"/>
      <c r="G9" s="89"/>
      <c r="H9" s="89"/>
      <c r="I9" s="89"/>
      <c r="J9" s="89"/>
      <c r="K9" s="89"/>
      <c r="L9" s="89"/>
      <c r="M9" s="89"/>
      <c r="N9" s="89"/>
      <c r="O9" s="89"/>
      <c r="P9" s="89"/>
      <c r="Q9" s="89"/>
      <c r="R9" s="89"/>
      <c r="S9" s="89"/>
      <c r="T9" s="89"/>
      <c r="U9" s="89"/>
      <c r="V9" s="89"/>
    </row>
    <row r="10" spans="1:22" x14ac:dyDescent="0.25">
      <c r="B10" s="79"/>
      <c r="E10" s="89"/>
      <c r="F10" s="89"/>
      <c r="G10" s="89"/>
      <c r="H10" s="89"/>
      <c r="I10" s="89"/>
      <c r="J10" s="89"/>
      <c r="K10" s="89"/>
      <c r="L10" s="89"/>
      <c r="M10" s="89"/>
      <c r="N10" s="89"/>
      <c r="O10" s="89"/>
      <c r="P10" s="89"/>
      <c r="Q10" s="89"/>
      <c r="R10" s="89"/>
      <c r="S10" s="89"/>
      <c r="T10" s="89"/>
      <c r="U10" s="89"/>
      <c r="V10" s="89"/>
    </row>
    <row r="11" spans="1:22" x14ac:dyDescent="0.25">
      <c r="B11" s="79"/>
      <c r="E11" s="89"/>
      <c r="F11" s="89"/>
      <c r="G11" s="89"/>
      <c r="H11" s="89"/>
      <c r="I11" s="89"/>
      <c r="J11" s="89"/>
      <c r="K11" s="89"/>
      <c r="L11" s="89"/>
      <c r="M11" s="89"/>
      <c r="N11" s="89"/>
      <c r="O11" s="89"/>
      <c r="P11" s="89"/>
      <c r="Q11" s="89"/>
      <c r="R11" s="89"/>
      <c r="S11" s="89"/>
      <c r="T11" s="89"/>
      <c r="U11" s="89"/>
      <c r="V11" s="89"/>
    </row>
    <row r="12" spans="1:22" x14ac:dyDescent="0.25">
      <c r="B12" s="79"/>
      <c r="E12" s="89"/>
      <c r="F12" s="89"/>
      <c r="G12" s="89"/>
      <c r="H12" s="89"/>
      <c r="I12" s="89"/>
      <c r="J12" s="89"/>
      <c r="K12" s="89"/>
      <c r="L12" s="89"/>
      <c r="M12" s="89"/>
      <c r="N12" s="89"/>
      <c r="O12" s="89"/>
      <c r="P12" s="89"/>
      <c r="Q12" s="89"/>
      <c r="R12" s="89"/>
      <c r="S12" s="89"/>
      <c r="T12" s="89"/>
      <c r="U12" s="89"/>
      <c r="V12" s="89"/>
    </row>
    <row r="13" spans="1:22" x14ac:dyDescent="0.25">
      <c r="B13" s="79"/>
      <c r="E13" s="89"/>
      <c r="F13" s="89"/>
      <c r="G13" s="89"/>
      <c r="H13" s="89"/>
      <c r="I13" s="89"/>
      <c r="J13" s="89"/>
      <c r="K13" s="89"/>
      <c r="L13" s="89"/>
      <c r="M13" s="89"/>
      <c r="N13" s="89"/>
      <c r="O13" s="89"/>
      <c r="P13" s="89"/>
      <c r="Q13" s="89"/>
      <c r="R13" s="89"/>
      <c r="S13" s="89"/>
      <c r="T13" s="89"/>
      <c r="U13" s="89"/>
      <c r="V13" s="89"/>
    </row>
    <row r="14" spans="1:22" x14ac:dyDescent="0.25">
      <c r="B14" s="79"/>
      <c r="E14" s="89"/>
      <c r="F14" s="89"/>
      <c r="G14" s="89"/>
      <c r="H14" s="89"/>
      <c r="I14" s="89"/>
      <c r="J14" s="89"/>
      <c r="K14" s="89"/>
      <c r="L14" s="89"/>
      <c r="M14" s="89"/>
      <c r="N14" s="89"/>
      <c r="O14" s="89"/>
      <c r="P14" s="89"/>
      <c r="Q14" s="89"/>
      <c r="R14" s="89"/>
      <c r="S14" s="89"/>
      <c r="T14" s="89"/>
      <c r="U14" s="89"/>
      <c r="V14" s="89"/>
    </row>
    <row r="15" spans="1:22" x14ac:dyDescent="0.25">
      <c r="B15" s="79"/>
      <c r="E15" s="89"/>
      <c r="F15" s="89"/>
      <c r="G15" s="89"/>
      <c r="H15" s="89"/>
      <c r="I15" s="89"/>
      <c r="J15" s="89"/>
      <c r="K15" s="89"/>
      <c r="L15" s="89"/>
      <c r="M15" s="89"/>
      <c r="N15" s="89"/>
      <c r="O15" s="89"/>
      <c r="P15" s="89"/>
      <c r="Q15" s="89"/>
      <c r="R15" s="89"/>
      <c r="S15" s="89"/>
      <c r="T15" s="89"/>
      <c r="U15" s="89"/>
      <c r="V15" s="89"/>
    </row>
    <row r="16" spans="1:22" x14ac:dyDescent="0.25">
      <c r="B16" s="79"/>
      <c r="E16" s="89"/>
      <c r="F16" s="89"/>
      <c r="G16" s="89"/>
      <c r="H16" s="89"/>
      <c r="I16" s="89"/>
      <c r="J16" s="89"/>
      <c r="K16" s="89"/>
      <c r="L16" s="89"/>
      <c r="M16" s="89"/>
      <c r="N16" s="89"/>
      <c r="O16" s="89"/>
      <c r="P16" s="89"/>
      <c r="Q16" s="89"/>
      <c r="R16" s="89"/>
      <c r="S16" s="89"/>
      <c r="T16" s="89"/>
      <c r="U16" s="89"/>
      <c r="V16" s="89"/>
    </row>
    <row r="17" spans="1:22" x14ac:dyDescent="0.25">
      <c r="B17" s="79"/>
      <c r="E17" s="89"/>
      <c r="F17" s="89"/>
      <c r="G17" s="89"/>
      <c r="H17" s="89"/>
      <c r="I17" s="89"/>
      <c r="J17" s="89"/>
      <c r="K17" s="89"/>
      <c r="L17" s="89"/>
      <c r="M17" s="89"/>
      <c r="N17" s="89"/>
      <c r="O17" s="89"/>
      <c r="P17" s="89"/>
      <c r="Q17" s="89"/>
      <c r="R17" s="89"/>
      <c r="S17" s="89"/>
      <c r="T17" s="89"/>
      <c r="U17" s="89"/>
      <c r="V17" s="89"/>
    </row>
    <row r="18" spans="1:22" x14ac:dyDescent="0.25">
      <c r="B18" s="79"/>
      <c r="E18" s="89"/>
      <c r="F18" s="89"/>
      <c r="G18" s="89"/>
      <c r="H18" s="89"/>
      <c r="I18" s="89"/>
      <c r="J18" s="89"/>
      <c r="K18" s="89"/>
      <c r="L18" s="89"/>
      <c r="M18" s="89"/>
      <c r="N18" s="89"/>
      <c r="O18" s="89"/>
      <c r="P18" s="89"/>
      <c r="Q18" s="89"/>
      <c r="R18" s="89"/>
      <c r="S18" s="89"/>
      <c r="T18" s="89"/>
      <c r="U18" s="89"/>
      <c r="V18" s="89"/>
    </row>
    <row r="19" spans="1:22" x14ac:dyDescent="0.25">
      <c r="B19" s="79"/>
      <c r="E19" s="89"/>
      <c r="F19" s="89"/>
      <c r="G19" s="89"/>
      <c r="H19" s="89"/>
      <c r="I19" s="89"/>
      <c r="J19" s="89"/>
      <c r="K19" s="89"/>
      <c r="L19" s="89"/>
      <c r="M19" s="89"/>
      <c r="N19" s="89"/>
      <c r="O19" s="89"/>
      <c r="P19" s="89"/>
      <c r="Q19" s="89"/>
      <c r="R19" s="89"/>
      <c r="S19" s="89"/>
      <c r="T19" s="89"/>
      <c r="U19" s="89"/>
      <c r="V19" s="89"/>
    </row>
    <row r="20" spans="1:22" x14ac:dyDescent="0.25">
      <c r="B20" s="79"/>
      <c r="E20" s="89"/>
      <c r="F20" s="89"/>
      <c r="G20" s="89"/>
      <c r="H20" s="89"/>
      <c r="I20" s="89"/>
      <c r="J20" s="89"/>
      <c r="K20" s="89"/>
      <c r="L20" s="89"/>
      <c r="M20" s="89"/>
      <c r="N20" s="89"/>
      <c r="O20" s="89"/>
      <c r="P20" s="89"/>
      <c r="Q20" s="89"/>
      <c r="R20" s="89"/>
      <c r="S20" s="89"/>
      <c r="T20" s="89"/>
      <c r="U20" s="89"/>
      <c r="V20" s="89"/>
    </row>
    <row r="21" spans="1:22" x14ac:dyDescent="0.25">
      <c r="B21" s="79"/>
      <c r="E21" s="89"/>
      <c r="F21" s="89"/>
      <c r="G21" s="89"/>
      <c r="H21" s="89"/>
      <c r="I21" s="89"/>
      <c r="J21" s="89"/>
      <c r="K21" s="89"/>
      <c r="L21" s="89"/>
      <c r="M21" s="89"/>
      <c r="N21" s="89"/>
      <c r="O21" s="89"/>
      <c r="P21" s="89"/>
      <c r="Q21" s="89"/>
      <c r="R21" s="89"/>
      <c r="S21" s="89"/>
      <c r="T21" s="89"/>
      <c r="U21" s="89"/>
      <c r="V21" s="89"/>
    </row>
    <row r="22" spans="1:22" x14ac:dyDescent="0.25">
      <c r="B22" s="79"/>
      <c r="E22" s="89"/>
      <c r="F22" s="89"/>
      <c r="G22" s="89"/>
      <c r="H22" s="89"/>
      <c r="I22" s="89"/>
      <c r="J22" s="89"/>
      <c r="K22" s="89"/>
      <c r="L22" s="89"/>
      <c r="M22" s="89"/>
      <c r="N22" s="89"/>
      <c r="O22" s="89"/>
      <c r="P22" s="89"/>
      <c r="Q22" s="89"/>
      <c r="R22" s="89"/>
      <c r="S22" s="89"/>
      <c r="T22" s="89"/>
      <c r="U22" s="89"/>
      <c r="V22" s="89"/>
    </row>
    <row r="23" spans="1:22" x14ac:dyDescent="0.25">
      <c r="B23" s="79"/>
      <c r="E23" s="89"/>
      <c r="F23" s="89"/>
      <c r="G23" s="89"/>
      <c r="H23" s="89"/>
      <c r="I23" s="89"/>
      <c r="J23" s="89"/>
      <c r="K23" s="89"/>
      <c r="L23" s="89"/>
      <c r="M23" s="89"/>
      <c r="N23" s="89"/>
      <c r="O23" s="89"/>
      <c r="P23" s="89"/>
      <c r="Q23" s="89"/>
      <c r="R23" s="89"/>
      <c r="S23" s="89"/>
      <c r="T23" s="89"/>
      <c r="U23" s="89"/>
      <c r="V23" s="89"/>
    </row>
    <row r="24" spans="1:22" x14ac:dyDescent="0.25">
      <c r="B24" s="79"/>
      <c r="E24" s="89"/>
      <c r="F24" s="89"/>
      <c r="G24" s="89"/>
      <c r="H24" s="89"/>
      <c r="I24" s="89"/>
      <c r="J24" s="89"/>
      <c r="K24" s="89"/>
      <c r="L24" s="89"/>
      <c r="M24" s="89"/>
      <c r="N24" s="89"/>
      <c r="O24" s="89"/>
      <c r="P24" s="89"/>
      <c r="Q24" s="89"/>
      <c r="R24" s="89"/>
      <c r="S24" s="89"/>
      <c r="T24" s="89"/>
      <c r="U24" s="89"/>
      <c r="V24" s="89"/>
    </row>
    <row r="25" spans="1:22" x14ac:dyDescent="0.25">
      <c r="B25" s="79"/>
      <c r="E25" s="89"/>
      <c r="F25" s="89"/>
      <c r="G25" s="89"/>
      <c r="H25" s="89"/>
      <c r="I25" s="89"/>
      <c r="J25" s="89"/>
      <c r="K25" s="89"/>
      <c r="L25" s="89"/>
      <c r="M25" s="89"/>
      <c r="N25" s="89"/>
      <c r="O25" s="89"/>
      <c r="P25" s="89"/>
      <c r="Q25" s="89"/>
      <c r="R25" s="89"/>
      <c r="S25" s="89"/>
      <c r="T25" s="89"/>
      <c r="U25" s="89"/>
      <c r="V25" s="89"/>
    </row>
    <row r="26" spans="1:22" x14ac:dyDescent="0.25">
      <c r="B26" s="79"/>
      <c r="E26" s="89"/>
      <c r="F26" s="89"/>
      <c r="G26" s="89"/>
      <c r="H26" s="89"/>
      <c r="I26" s="89"/>
      <c r="J26" s="89"/>
      <c r="K26" s="89"/>
      <c r="L26" s="89"/>
      <c r="M26" s="89"/>
      <c r="N26" s="89"/>
      <c r="O26" s="89"/>
      <c r="P26" s="89"/>
      <c r="Q26" s="89"/>
      <c r="R26" s="89"/>
      <c r="S26" s="89"/>
      <c r="T26" s="89"/>
      <c r="U26" s="89"/>
      <c r="V26" s="89"/>
    </row>
    <row r="27" spans="1:22" x14ac:dyDescent="0.25">
      <c r="A27">
        <v>1040</v>
      </c>
      <c r="B27" s="79" t="str">
        <f>VLOOKUP($A27,Prevodi!$A:$J,$A$1,FALSE)</f>
        <v xml:space="preserve">      - Company strategic direction and consequent HR strategy</v>
      </c>
      <c r="E27" s="89"/>
      <c r="F27" s="89"/>
      <c r="G27" s="89"/>
      <c r="H27" s="89"/>
      <c r="I27" s="89"/>
      <c r="J27" s="89"/>
      <c r="K27" s="89"/>
      <c r="L27" s="89"/>
    </row>
    <row r="28" spans="1:22" x14ac:dyDescent="0.25">
      <c r="A28">
        <v>1041</v>
      </c>
      <c r="B28" s="79" t="str">
        <f>VLOOKUP($A28,Prevodi!$A:$J,$A$1,FALSE)</f>
        <v xml:space="preserve">      - Organisational structure and job requirements</v>
      </c>
      <c r="E28" s="89"/>
      <c r="F28" s="89"/>
      <c r="G28" s="89"/>
      <c r="H28" s="89"/>
      <c r="I28" s="89"/>
      <c r="J28" s="89"/>
      <c r="K28" s="89"/>
      <c r="L28" s="89"/>
    </row>
    <row r="29" spans="1:22" x14ac:dyDescent="0.25">
      <c r="A29">
        <v>1042</v>
      </c>
      <c r="B29" s="79" t="str">
        <f>VLOOKUP($A29,Prevodi!$A:$J,$A$1,FALSE)</f>
        <v xml:space="preserve">      - Recruitment and selection</v>
      </c>
    </row>
    <row r="30" spans="1:22" x14ac:dyDescent="0.25">
      <c r="A30">
        <v>1043</v>
      </c>
      <c r="B30" s="79" t="str">
        <f>VLOOKUP($A30,Prevodi!$A:$J,$A$1,FALSE)</f>
        <v xml:space="preserve">      - Goals and goal management interviews</v>
      </c>
    </row>
    <row r="31" spans="1:22" x14ac:dyDescent="0.25">
      <c r="A31">
        <v>1044</v>
      </c>
      <c r="B31" s="79" t="str">
        <f>VLOOKUP($A31,Prevodi!$A:$J,$A$1,FALSE)</f>
        <v xml:space="preserve">      - Competences and development interviews</v>
      </c>
    </row>
    <row r="32" spans="1:22" x14ac:dyDescent="0.25">
      <c r="A32">
        <v>1045</v>
      </c>
      <c r="B32" s="79" t="str">
        <f>VLOOKUP($A32,Prevodi!$A:$J,$A$1,FALSE)</f>
        <v xml:space="preserve">      - Training and education system</v>
      </c>
    </row>
    <row r="33" spans="1:14" x14ac:dyDescent="0.25">
      <c r="A33">
        <v>1046</v>
      </c>
      <c r="B33" s="79" t="str">
        <f>VLOOKUP($A33,Prevodi!$A:$J,$A$1,FALSE)</f>
        <v xml:space="preserve">      - Career policy</v>
      </c>
    </row>
    <row r="34" spans="1:14" x14ac:dyDescent="0.25">
      <c r="A34">
        <v>1047</v>
      </c>
      <c r="B34" s="79" t="str">
        <f>VLOOKUP($A34,Prevodi!$A:$J,$A$1,FALSE)</f>
        <v xml:space="preserve">      - Diagnostics (organizational and personnel)</v>
      </c>
    </row>
    <row r="35" spans="1:14" x14ac:dyDescent="0.25">
      <c r="A35">
        <v>1048</v>
      </c>
      <c r="B35" s="79" t="str">
        <f>VLOOKUP($A35,Prevodi!$A:$J,$A$1,FALSE)</f>
        <v xml:space="preserve">      - Rewards &amp; sanctions system</v>
      </c>
    </row>
    <row r="36" spans="1:14" x14ac:dyDescent="0.25">
      <c r="A36">
        <v>1049</v>
      </c>
      <c r="B36" s="79" t="str">
        <f>VLOOKUP($A36,Prevodi!$A:$J,$A$1,FALSE)</f>
        <v xml:space="preserve">      - Legal affairs</v>
      </c>
    </row>
    <row r="37" spans="1:14" x14ac:dyDescent="0.25">
      <c r="A37">
        <v>1050</v>
      </c>
      <c r="B37" s="79" t="str">
        <f>VLOOKUP($A37,Prevodi!$A:$J,$A$1,FALSE)</f>
        <v xml:space="preserve">      - HR administration</v>
      </c>
      <c r="N37" s="94" t="str">
        <f>'ORVI Audit - Dashboard'!N37</f>
        <v>ORVI Audit: chart</v>
      </c>
    </row>
    <row r="38" spans="1:14" ht="15" customHeight="1" x14ac:dyDescent="0.25">
      <c r="A38">
        <v>1051</v>
      </c>
      <c r="B38" s="79" t="str">
        <f>VLOOKUP($A38,Prevodi!$A:$J,$A$1,FALSE)</f>
        <v xml:space="preserve">      - Additional areas</v>
      </c>
      <c r="N38" s="96" t="str">
        <f>'ORVI Audit - Dashboard'!N38</f>
        <v>A1. Strategic 
direction</v>
      </c>
    </row>
    <row r="39" spans="1:14" ht="15" customHeight="1" x14ac:dyDescent="0.25">
      <c r="B39" s="79"/>
      <c r="N39" s="96" t="str">
        <f>'ORVI Audit - Dashboard'!N39</f>
        <v>A2. Organisational structure 
and requirements</v>
      </c>
    </row>
    <row r="40" spans="1:14" ht="45" x14ac:dyDescent="0.25">
      <c r="A40">
        <v>1052</v>
      </c>
      <c r="B40" s="79" t="str">
        <f>VLOOKUP($A40,Prevodi!$A:$J,$A$1,FALSE)</f>
        <v>This report has been prepared by the simplified methodology with ORVI Audit LIGHT. For more precise results, use ORVI Audit TOOL. Perform a more comprehensive project based on ORVI Navigator model. The project would include the following main steps:</v>
      </c>
      <c r="N40" s="97" t="str">
        <f>'ORVI Audit - Dashboard'!N40</f>
        <v>A3. Rewards 
&amp; sanctions</v>
      </c>
    </row>
    <row r="41" spans="1:14" ht="16.5" customHeight="1" x14ac:dyDescent="0.25">
      <c r="A41">
        <v>1053</v>
      </c>
      <c r="B41" s="79" t="str">
        <f>VLOOKUP($A41,Prevodi!$A:$J,$A$1,FALSE)</f>
        <v>       - Analysis of data from the ORVI Survey and ORVI Calculator</v>
      </c>
      <c r="N41" s="97" t="str">
        <f>'ORVI Audit - Dashboard'!N41</f>
        <v>A4. Legal affairs</v>
      </c>
    </row>
    <row r="42" spans="1:14" ht="16.5" customHeight="1" x14ac:dyDescent="0.25">
      <c r="A42">
        <v>1054</v>
      </c>
      <c r="B42" s="79" t="str">
        <f>VLOOKUP($A42,Prevodi!$A:$J,$A$1,FALSE)</f>
        <v>       - Analysis of documentation</v>
      </c>
      <c r="N42" s="96" t="str">
        <f>'ORVI Audit - Dashboard'!N42</f>
        <v>A5. HR administration</v>
      </c>
    </row>
    <row r="43" spans="1:14" ht="16.5" customHeight="1" x14ac:dyDescent="0.25">
      <c r="A43">
        <v>1055</v>
      </c>
      <c r="B43" s="79" t="str">
        <f>VLOOKUP($A43,Prevodi!$A:$J,$A$1,FALSE)</f>
        <v>       - Structured interview with the manager (and optionally experts) of HR in the organization.</v>
      </c>
      <c r="N43" s="96" t="str">
        <f>'ORVI Audit - Dashboard'!N43</f>
        <v>B1. Goals and goal 
management interviews</v>
      </c>
    </row>
    <row r="44" spans="1:14" ht="30" x14ac:dyDescent="0.25">
      <c r="A44">
        <v>1056</v>
      </c>
      <c r="B44" s="79" t="str">
        <f>VLOOKUP($A44,Prevodi!$A:$J,$A$1,FALSE)</f>
        <v>       - Focus workshop with a sample group of employees of the organization (optional depending on the size of the organization)</v>
      </c>
      <c r="N44" s="96" t="str">
        <f>'ORVI Audit - Dashboard'!N44</f>
        <v>B2. Competences and 
development interviews</v>
      </c>
    </row>
    <row r="45" spans="1:14" ht="30" x14ac:dyDescent="0.25">
      <c r="A45">
        <v>1057</v>
      </c>
      <c r="B45" s="79" t="str">
        <f>VLOOKUP($A45,Prevodi!$A:$J,$A$1,FALSE)</f>
        <v>       - Focus workshop with a sample group of leaders in the organization (optional depending on the size of the organization)</v>
      </c>
      <c r="N45" s="96" t="str">
        <f>'ORVI Audit - Dashboard'!N45</f>
        <v>C1. Recruitment 
and selection</v>
      </c>
    </row>
    <row r="46" spans="1:14" x14ac:dyDescent="0.25">
      <c r="A46">
        <v>1058</v>
      </c>
      <c r="B46" s="79" t="str">
        <f>VLOOKUP($A46,Prevodi!$A:$J,$A$1,FALSE)</f>
        <v>       - Preparation of the report and recommendations.</v>
      </c>
      <c r="N46" s="97" t="str">
        <f>'ORVI Audit - Dashboard'!N46</f>
        <v>C2. Career</v>
      </c>
    </row>
    <row r="47" spans="1:14" x14ac:dyDescent="0.25">
      <c r="B47" s="75"/>
      <c r="N47" s="97" t="str">
        <f>'ORVI Audit - Dashboard'!N47</f>
        <v>C3. Training 
and education</v>
      </c>
    </row>
    <row r="48" spans="1:14" x14ac:dyDescent="0.25">
      <c r="A48">
        <v>1059</v>
      </c>
      <c r="B48" s="64" t="str">
        <f>VLOOKUP($A48,Prevodi!$A:$J,$A$1,FALSE)</f>
        <v>More information can be found on the website:</v>
      </c>
      <c r="N48" s="97" t="str">
        <f>'ORVI Audit - Dashboard'!N48</f>
        <v>C4. Diagnostics</v>
      </c>
    </row>
    <row r="49" spans="2:14" x14ac:dyDescent="0.25">
      <c r="B49" s="46" t="s">
        <v>56</v>
      </c>
      <c r="N49" s="97" t="str">
        <f>'ORVI Audit - Dashboard'!N49</f>
        <v>D. Additional areas</v>
      </c>
    </row>
    <row r="50" spans="2:14" x14ac:dyDescent="0.25">
      <c r="B50" s="46"/>
    </row>
  </sheetData>
  <sheetProtection algorithmName="SHA-512" hashValue="rVw6wneKsJPzhLs03hKqsT7VG6ALmvM8emhN/O/CKzcRq4bRu62kcAoVsljDKrEkUFJxSNScG5yrkw6ugP9Dew==" saltValue="PO7+1EogyQZOwgX6XsLieA==" spinCount="100000" sheet="1" objects="1" scenarios="1" selectLockedCells="1"/>
  <pageMargins left="1.1023622047244095" right="0.47244094488188981" top="0.35433070866141736" bottom="0.6692913385826772" header="0.31496062992125984" footer="0.31496062992125984"/>
  <pageSetup paperSize="9" scale="87" fitToHeight="0" orientation="portrait" r:id="rId1"/>
  <headerFooter scaleWithDoc="0">
    <oddFooter>&amp;L© ORVI Consultus, d.o.o.&amp;R&amp;G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9"/>
  <sheetViews>
    <sheetView topLeftCell="B2" zoomScaleNormal="100" workbookViewId="0">
      <selection activeCell="B28" sqref="B28"/>
    </sheetView>
  </sheetViews>
  <sheetFormatPr defaultColWidth="23.28515625" defaultRowHeight="45" customHeight="1" x14ac:dyDescent="0.25"/>
  <cols>
    <col min="1" max="1" width="11" style="89" hidden="1" customWidth="1"/>
    <col min="2" max="2" width="4" customWidth="1"/>
    <col min="3" max="3" width="18" customWidth="1"/>
    <col min="4" max="4" width="10" customWidth="1"/>
    <col min="5" max="5" width="14.7109375" customWidth="1"/>
    <col min="6" max="6" width="4.28515625" customWidth="1"/>
    <col min="7" max="7" width="10.140625" customWidth="1"/>
    <col min="8" max="8" width="5" customWidth="1"/>
    <col min="9" max="9" width="12.28515625" customWidth="1"/>
    <col min="10" max="10" width="11" customWidth="1"/>
    <col min="11" max="11" width="17.42578125" customWidth="1"/>
    <col min="12" max="12" width="10" customWidth="1"/>
    <col min="13" max="13" width="14.42578125" customWidth="1"/>
    <col min="14" max="14" width="59.42578125" customWidth="1"/>
    <col min="15" max="15" width="11.140625" customWidth="1"/>
    <col min="16" max="16" width="45.140625" customWidth="1"/>
    <col min="17" max="17" width="36.140625" hidden="1" customWidth="1"/>
    <col min="18" max="21" width="12.42578125" hidden="1" customWidth="1"/>
    <col min="22" max="22" width="12.42578125" customWidth="1"/>
  </cols>
  <sheetData>
    <row r="1" spans="1:21" ht="15" hidden="1" x14ac:dyDescent="0.25">
      <c r="A1" s="89">
        <f>Prevodi!C1</f>
        <v>4</v>
      </c>
    </row>
    <row r="2" spans="1:21" ht="45" customHeight="1" x14ac:dyDescent="0.25">
      <c r="A2">
        <v>1077</v>
      </c>
      <c r="B2" s="8" t="str">
        <f>VLOOKUP($A2,Prevodi!$A:$J,$A$1,FALSE)</f>
        <v>Dashboard</v>
      </c>
      <c r="C2" s="7"/>
      <c r="D2" s="7"/>
      <c r="E2" s="7"/>
      <c r="F2" s="7"/>
      <c r="G2" s="7"/>
      <c r="H2" s="7"/>
      <c r="I2" s="7"/>
      <c r="J2" s="7"/>
      <c r="K2" s="7"/>
      <c r="L2" s="7"/>
      <c r="M2" s="7"/>
      <c r="N2" s="26"/>
      <c r="O2" s="26"/>
      <c r="P2" s="26"/>
    </row>
    <row r="3" spans="1:21" ht="24" x14ac:dyDescent="0.25">
      <c r="A3" s="86"/>
      <c r="B3" s="110" t="str">
        <f>'ORVI Audit - Title page'!B18</f>
        <v>ABC, d.d.</v>
      </c>
      <c r="C3" s="110"/>
      <c r="D3" s="110"/>
      <c r="E3" s="110"/>
      <c r="F3" s="110"/>
      <c r="G3" s="110"/>
      <c r="H3" s="110"/>
      <c r="I3" s="110"/>
      <c r="J3" s="48"/>
      <c r="K3" s="49" t="str">
        <f ca="1">'ORVI Audit - Title page'!B33&amp;'ORVI Audit - Title page'!B34</f>
        <v>Printout date: 23.05.2017</v>
      </c>
      <c r="L3" s="7"/>
      <c r="M3" s="7"/>
      <c r="N3" s="26"/>
      <c r="O3" s="26"/>
      <c r="P3" s="26"/>
    </row>
    <row r="4" spans="1:21" ht="35.25" customHeight="1" x14ac:dyDescent="0.25">
      <c r="A4" s="87"/>
      <c r="B4" s="10"/>
      <c r="C4" s="10"/>
      <c r="D4" s="10"/>
      <c r="E4" s="112"/>
      <c r="F4" s="112"/>
      <c r="G4" s="112"/>
      <c r="H4" s="112"/>
      <c r="I4" s="112"/>
      <c r="J4" s="112"/>
      <c r="K4" s="112"/>
      <c r="L4" s="10"/>
      <c r="M4" s="7"/>
      <c r="N4" s="26"/>
      <c r="O4" s="47"/>
      <c r="P4" s="26"/>
    </row>
    <row r="5" spans="1:21" ht="35.25" customHeight="1" x14ac:dyDescent="0.25">
      <c r="A5" s="87"/>
      <c r="B5" s="10"/>
      <c r="C5" s="23"/>
      <c r="D5" s="23"/>
      <c r="E5" s="23"/>
      <c r="F5" s="23"/>
      <c r="G5" s="23"/>
      <c r="H5" s="23"/>
      <c r="I5" s="23"/>
      <c r="J5" s="23"/>
      <c r="K5" s="23"/>
      <c r="L5" s="10"/>
      <c r="M5" s="7"/>
      <c r="N5" s="26"/>
      <c r="O5" s="26"/>
      <c r="P5" s="26"/>
      <c r="Q5" s="13"/>
      <c r="R5" s="13" t="s">
        <v>29</v>
      </c>
      <c r="S5" s="13" t="s">
        <v>30</v>
      </c>
      <c r="T5" s="13"/>
      <c r="U5" s="13" t="s">
        <v>31</v>
      </c>
    </row>
    <row r="6" spans="1:21" ht="35.25" customHeight="1" x14ac:dyDescent="0.45">
      <c r="A6" s="87"/>
      <c r="B6" s="10"/>
      <c r="C6" s="24">
        <f>E38</f>
        <v>0</v>
      </c>
      <c r="D6" s="24"/>
      <c r="E6" s="111">
        <f>E45</f>
        <v>0</v>
      </c>
      <c r="F6" s="111"/>
      <c r="G6" s="24"/>
      <c r="H6" s="111">
        <f>E46</f>
        <v>0</v>
      </c>
      <c r="I6" s="111"/>
      <c r="J6" s="24"/>
      <c r="K6" s="25">
        <f>E48</f>
        <v>0</v>
      </c>
      <c r="L6" s="10"/>
      <c r="M6" s="7"/>
      <c r="N6" s="26"/>
      <c r="O6" s="26"/>
      <c r="P6" s="26"/>
      <c r="Q6" s="12"/>
      <c r="R6" s="15" t="s">
        <v>32</v>
      </c>
      <c r="S6" s="16">
        <v>0.01</v>
      </c>
      <c r="T6" s="13"/>
      <c r="U6" s="13"/>
    </row>
    <row r="7" spans="1:21" ht="49.5" customHeight="1" x14ac:dyDescent="0.4">
      <c r="A7" s="87"/>
      <c r="B7" s="10"/>
      <c r="C7" s="24"/>
      <c r="D7" s="24"/>
      <c r="E7" s="24"/>
      <c r="F7" s="24"/>
      <c r="G7" s="24"/>
      <c r="H7" s="24"/>
      <c r="I7" s="24"/>
      <c r="J7" s="24"/>
      <c r="K7" s="24"/>
      <c r="L7" s="10"/>
      <c r="M7" s="7"/>
      <c r="N7" s="26"/>
      <c r="O7" s="26"/>
      <c r="P7" s="26"/>
      <c r="Q7" s="17" t="s">
        <v>54</v>
      </c>
      <c r="R7" s="18">
        <f>S6</f>
        <v>0.01</v>
      </c>
      <c r="S7" s="16">
        <v>0.2</v>
      </c>
      <c r="T7" s="13"/>
      <c r="U7" s="18">
        <f>S7-S6</f>
        <v>0.19</v>
      </c>
    </row>
    <row r="8" spans="1:21" ht="27" customHeight="1" x14ac:dyDescent="0.4">
      <c r="A8" s="87"/>
      <c r="B8" s="10"/>
      <c r="C8" s="24"/>
      <c r="D8" s="24"/>
      <c r="E8" s="24"/>
      <c r="F8" s="111">
        <f>E43</f>
        <v>0</v>
      </c>
      <c r="G8" s="111"/>
      <c r="H8" s="111"/>
      <c r="I8" s="24"/>
      <c r="J8" s="24"/>
      <c r="K8" s="24"/>
      <c r="L8" s="10"/>
      <c r="M8" s="7"/>
      <c r="N8" s="26"/>
      <c r="O8" s="26"/>
      <c r="P8" s="26"/>
      <c r="Q8" s="19" t="s">
        <v>53</v>
      </c>
      <c r="R8" s="18">
        <f t="shared" ref="R8:R11" si="0">S7</f>
        <v>0.2</v>
      </c>
      <c r="S8" s="16">
        <v>0.4</v>
      </c>
      <c r="T8" s="13"/>
      <c r="U8" s="18">
        <f>S8-S7</f>
        <v>0.2</v>
      </c>
    </row>
    <row r="9" spans="1:21" ht="24.95" customHeight="1" x14ac:dyDescent="0.4">
      <c r="A9" s="87"/>
      <c r="B9" s="10"/>
      <c r="C9" s="25">
        <f>E39</f>
        <v>0</v>
      </c>
      <c r="D9" s="24"/>
      <c r="E9" s="24"/>
      <c r="F9" s="24"/>
      <c r="G9" s="24"/>
      <c r="H9" s="24"/>
      <c r="I9" s="24"/>
      <c r="J9" s="24"/>
      <c r="K9" s="25">
        <f>E47</f>
        <v>0</v>
      </c>
      <c r="L9" s="10"/>
      <c r="M9" s="7"/>
      <c r="N9" s="26"/>
      <c r="O9" s="26"/>
      <c r="P9" s="26"/>
      <c r="Q9" s="20" t="s">
        <v>52</v>
      </c>
      <c r="R9" s="18">
        <f t="shared" si="0"/>
        <v>0.4</v>
      </c>
      <c r="S9" s="16">
        <v>0.6</v>
      </c>
      <c r="T9" s="13"/>
      <c r="U9" s="18">
        <f>S9-S8</f>
        <v>0.19999999999999996</v>
      </c>
    </row>
    <row r="10" spans="1:21" ht="27" customHeight="1" x14ac:dyDescent="0.4">
      <c r="A10" s="87"/>
      <c r="B10" s="10"/>
      <c r="C10" s="24"/>
      <c r="D10" s="24"/>
      <c r="E10" s="24"/>
      <c r="F10" s="111">
        <f>E44</f>
        <v>0</v>
      </c>
      <c r="G10" s="111"/>
      <c r="H10" s="111"/>
      <c r="I10" s="24"/>
      <c r="J10" s="24"/>
      <c r="K10" s="24"/>
      <c r="L10" s="10"/>
      <c r="M10" s="7"/>
      <c r="N10" s="26"/>
      <c r="O10" s="26"/>
      <c r="P10" s="26"/>
      <c r="Q10" s="21" t="s">
        <v>51</v>
      </c>
      <c r="R10" s="18">
        <f t="shared" si="0"/>
        <v>0.6</v>
      </c>
      <c r="S10" s="16">
        <v>0.8</v>
      </c>
      <c r="T10" s="13"/>
      <c r="U10" s="18">
        <f>S10-S9</f>
        <v>0.20000000000000007</v>
      </c>
    </row>
    <row r="11" spans="1:21" ht="50.25" customHeight="1" x14ac:dyDescent="0.4">
      <c r="A11" s="87"/>
      <c r="B11" s="10"/>
      <c r="C11" s="24"/>
      <c r="D11" s="24"/>
      <c r="E11" s="24"/>
      <c r="F11" s="24"/>
      <c r="G11" s="24"/>
      <c r="H11" s="24"/>
      <c r="I11" s="24"/>
      <c r="J11" s="24"/>
      <c r="K11" s="24"/>
      <c r="L11" s="10"/>
      <c r="M11" s="7"/>
      <c r="N11" s="26"/>
      <c r="O11" s="26"/>
      <c r="P11" s="26"/>
      <c r="Q11" s="22" t="s">
        <v>50</v>
      </c>
      <c r="R11" s="18">
        <f t="shared" si="0"/>
        <v>0.8</v>
      </c>
      <c r="S11" s="18">
        <v>1</v>
      </c>
      <c r="T11" s="13"/>
      <c r="U11" s="18">
        <f>S11-S10</f>
        <v>0.19999999999999996</v>
      </c>
    </row>
    <row r="12" spans="1:21" ht="35.25" customHeight="1" x14ac:dyDescent="0.25">
      <c r="A12" s="87"/>
      <c r="B12" s="10"/>
      <c r="C12" s="25">
        <f>E40</f>
        <v>0</v>
      </c>
      <c r="D12" s="24"/>
      <c r="E12" s="111">
        <f>E41</f>
        <v>0</v>
      </c>
      <c r="F12" s="111"/>
      <c r="G12" s="24"/>
      <c r="H12" s="111">
        <f>E42</f>
        <v>0</v>
      </c>
      <c r="I12" s="111"/>
      <c r="J12" s="24"/>
      <c r="K12" s="25">
        <f>E49</f>
        <v>0</v>
      </c>
      <c r="L12" s="10"/>
      <c r="M12" s="7"/>
      <c r="N12" s="26"/>
      <c r="O12" s="26"/>
      <c r="P12" s="26"/>
    </row>
    <row r="13" spans="1:21" ht="35.25" customHeight="1" x14ac:dyDescent="0.25">
      <c r="A13" s="87"/>
      <c r="B13" s="10"/>
      <c r="C13" s="10"/>
      <c r="D13" s="10"/>
      <c r="E13" s="10"/>
      <c r="F13" s="10"/>
      <c r="G13" s="10"/>
      <c r="H13" s="10"/>
      <c r="I13" s="10"/>
      <c r="J13" s="10"/>
      <c r="K13" s="10"/>
      <c r="L13" s="10"/>
      <c r="M13" s="7"/>
      <c r="N13" s="26"/>
      <c r="O13" s="26"/>
      <c r="P13" s="26"/>
    </row>
    <row r="14" spans="1:21" ht="45" customHeight="1" x14ac:dyDescent="0.45">
      <c r="A14" s="87"/>
      <c r="B14" s="9"/>
      <c r="C14" s="9"/>
      <c r="D14" s="9"/>
      <c r="E14" s="9"/>
      <c r="F14" s="9"/>
      <c r="G14" s="9"/>
      <c r="H14" s="9"/>
      <c r="I14" s="9"/>
      <c r="J14" s="9"/>
      <c r="K14" s="9"/>
      <c r="L14" s="9"/>
      <c r="M14" s="9"/>
      <c r="N14" s="26"/>
      <c r="O14" s="26"/>
      <c r="P14" s="26"/>
      <c r="Q14" s="11"/>
      <c r="R14" s="14"/>
    </row>
    <row r="15" spans="1:21" ht="45" customHeight="1" x14ac:dyDescent="0.45">
      <c r="A15" s="87"/>
      <c r="B15" s="9"/>
      <c r="C15" s="9"/>
      <c r="D15" s="9"/>
      <c r="E15" s="9"/>
      <c r="F15" s="9"/>
      <c r="G15" s="9"/>
      <c r="H15" s="9"/>
      <c r="I15" s="9"/>
      <c r="J15" s="9"/>
      <c r="K15" s="9"/>
      <c r="L15" s="9"/>
      <c r="M15" s="9"/>
      <c r="N15" s="26"/>
      <c r="O15" s="26"/>
      <c r="P15" s="26"/>
      <c r="Q15" s="11"/>
      <c r="R15" s="14"/>
    </row>
    <row r="16" spans="1:21" ht="45" customHeight="1" x14ac:dyDescent="0.45">
      <c r="A16" s="87"/>
      <c r="B16" s="9"/>
      <c r="C16" s="9"/>
      <c r="D16" s="9"/>
      <c r="E16" s="9"/>
      <c r="F16" s="9"/>
      <c r="G16" s="9"/>
      <c r="H16" s="9"/>
      <c r="I16" s="9"/>
      <c r="J16" s="9"/>
      <c r="K16" s="9"/>
      <c r="L16" s="9"/>
      <c r="M16" s="9"/>
      <c r="N16" s="26"/>
      <c r="O16" s="26"/>
      <c r="P16" s="26"/>
      <c r="Q16" s="11"/>
      <c r="R16" s="14"/>
    </row>
    <row r="17" spans="1:18" ht="45" customHeight="1" x14ac:dyDescent="0.45">
      <c r="A17" s="87"/>
      <c r="B17" s="9"/>
      <c r="C17" s="9"/>
      <c r="D17" s="9"/>
      <c r="E17" s="9"/>
      <c r="F17" s="9"/>
      <c r="G17" s="9"/>
      <c r="H17" s="9"/>
      <c r="I17" s="9"/>
      <c r="J17" s="9"/>
      <c r="K17" s="9"/>
      <c r="L17" s="9"/>
      <c r="M17" s="9"/>
      <c r="N17" s="26"/>
      <c r="O17" s="26"/>
      <c r="P17" s="26"/>
      <c r="Q17" s="11"/>
      <c r="R17" s="14"/>
    </row>
    <row r="18" spans="1:18" ht="45" customHeight="1" x14ac:dyDescent="0.45">
      <c r="A18" s="87"/>
      <c r="B18" s="9"/>
      <c r="C18" s="9"/>
      <c r="D18" s="9"/>
      <c r="E18" s="9"/>
      <c r="F18" s="9"/>
      <c r="G18" s="9"/>
      <c r="H18" s="9"/>
      <c r="I18" s="9"/>
      <c r="J18" s="9"/>
      <c r="K18" s="9"/>
      <c r="L18" s="9"/>
      <c r="M18" s="9"/>
      <c r="N18" s="26"/>
      <c r="O18" s="26"/>
      <c r="P18" s="26"/>
      <c r="Q18" s="11"/>
      <c r="R18" s="14"/>
    </row>
    <row r="19" spans="1:18" ht="45" customHeight="1" x14ac:dyDescent="0.45">
      <c r="A19" s="87"/>
      <c r="B19" s="9"/>
      <c r="C19" s="9"/>
      <c r="D19" s="9"/>
      <c r="E19" s="9"/>
      <c r="F19" s="9"/>
      <c r="G19" s="9"/>
      <c r="H19" s="9"/>
      <c r="I19" s="9"/>
      <c r="J19" s="9"/>
      <c r="K19" s="9"/>
      <c r="L19" s="9"/>
      <c r="M19" s="9"/>
      <c r="N19" s="26"/>
      <c r="O19" s="26"/>
      <c r="P19" s="26"/>
      <c r="Q19" s="11"/>
      <c r="R19" s="14"/>
    </row>
    <row r="20" spans="1:18" ht="45" customHeight="1" x14ac:dyDescent="0.45">
      <c r="A20" s="87"/>
      <c r="B20" s="9"/>
      <c r="C20" s="9"/>
      <c r="D20" s="9"/>
      <c r="E20" s="9"/>
      <c r="F20" s="9"/>
      <c r="G20" s="9"/>
      <c r="H20" s="9"/>
      <c r="I20" s="9"/>
      <c r="J20" s="9"/>
      <c r="K20" s="9"/>
      <c r="L20" s="9"/>
      <c r="M20" s="9"/>
      <c r="N20" s="26"/>
      <c r="O20" s="26"/>
      <c r="P20" s="26"/>
      <c r="Q20" s="11"/>
      <c r="R20" s="14"/>
    </row>
    <row r="21" spans="1:18" ht="45" customHeight="1" x14ac:dyDescent="0.45">
      <c r="A21" s="87"/>
      <c r="B21" s="9"/>
      <c r="C21" s="9"/>
      <c r="D21" s="9"/>
      <c r="E21" s="9"/>
      <c r="F21" s="9"/>
      <c r="G21" s="9"/>
      <c r="H21" s="9"/>
      <c r="I21" s="9"/>
      <c r="J21" s="9"/>
      <c r="K21" s="9"/>
      <c r="L21" s="9"/>
      <c r="M21" s="9"/>
      <c r="N21" s="26"/>
      <c r="O21" s="26"/>
      <c r="P21" s="26"/>
      <c r="Q21" s="11"/>
      <c r="R21" s="14"/>
    </row>
    <row r="22" spans="1:18" ht="45" customHeight="1" x14ac:dyDescent="0.45">
      <c r="A22" s="87"/>
      <c r="B22" s="9"/>
      <c r="C22" s="9"/>
      <c r="D22" s="9"/>
      <c r="E22" s="9"/>
      <c r="F22" s="9"/>
      <c r="G22" s="9"/>
      <c r="H22" s="9"/>
      <c r="I22" s="9"/>
      <c r="J22" s="9"/>
      <c r="K22" s="9"/>
      <c r="L22" s="9"/>
      <c r="M22" s="9"/>
      <c r="N22" s="26"/>
      <c r="O22" s="26"/>
      <c r="P22" s="26"/>
      <c r="Q22" s="11"/>
      <c r="R22" s="14"/>
    </row>
    <row r="23" spans="1:18" ht="45" customHeight="1" x14ac:dyDescent="0.45">
      <c r="A23" s="87"/>
      <c r="B23" s="9"/>
      <c r="C23" s="9"/>
      <c r="D23" s="9"/>
      <c r="E23" s="9"/>
      <c r="F23" s="9"/>
      <c r="G23" s="9"/>
      <c r="H23" s="9"/>
      <c r="I23" s="9"/>
      <c r="J23" s="9"/>
      <c r="K23" s="9"/>
      <c r="L23" s="9"/>
      <c r="M23" s="9"/>
      <c r="N23" s="26"/>
      <c r="O23" s="26"/>
      <c r="P23" s="26"/>
      <c r="Q23" s="11"/>
      <c r="R23" s="14"/>
    </row>
    <row r="24" spans="1:18" ht="45" customHeight="1" x14ac:dyDescent="0.45">
      <c r="A24" s="87"/>
      <c r="B24" s="9"/>
      <c r="C24" s="9"/>
      <c r="D24" s="9"/>
      <c r="E24" s="9"/>
      <c r="F24" s="9"/>
      <c r="G24" s="9"/>
      <c r="H24" s="9"/>
      <c r="I24" s="9"/>
      <c r="J24" s="9"/>
      <c r="K24" s="9"/>
      <c r="L24" s="9"/>
      <c r="M24" s="9"/>
      <c r="N24" s="26"/>
      <c r="O24" s="26"/>
      <c r="P24" s="26"/>
      <c r="Q24" s="11"/>
      <c r="R24" s="14"/>
    </row>
    <row r="25" spans="1:18" ht="45" customHeight="1" x14ac:dyDescent="0.45">
      <c r="A25" s="87"/>
      <c r="B25" s="9"/>
      <c r="C25" s="9"/>
      <c r="D25" s="9"/>
      <c r="E25" s="9"/>
      <c r="F25" s="9"/>
      <c r="G25" s="9"/>
      <c r="H25" s="9"/>
      <c r="I25" s="9"/>
      <c r="J25" s="9"/>
      <c r="K25" s="9"/>
      <c r="L25" s="9"/>
      <c r="M25" s="9"/>
      <c r="N25" s="26"/>
      <c r="O25" s="26"/>
      <c r="P25" s="26"/>
      <c r="Q25" s="11"/>
      <c r="R25" s="14"/>
    </row>
    <row r="26" spans="1:18" ht="45" customHeight="1" x14ac:dyDescent="0.45">
      <c r="A26" s="87"/>
      <c r="B26" s="9"/>
      <c r="C26" s="9"/>
      <c r="D26" s="9"/>
      <c r="E26" s="9"/>
      <c r="F26" s="9"/>
      <c r="G26" s="9"/>
      <c r="H26" s="9"/>
      <c r="I26" s="9"/>
      <c r="J26" s="9"/>
      <c r="K26" s="9"/>
      <c r="L26" s="9"/>
      <c r="M26" s="9"/>
      <c r="N26" s="26"/>
      <c r="O26" s="26"/>
      <c r="P26" s="26"/>
      <c r="Q26" s="11"/>
      <c r="R26" s="14"/>
    </row>
    <row r="27" spans="1:18" ht="45" customHeight="1" x14ac:dyDescent="0.45">
      <c r="A27" s="87"/>
      <c r="B27" s="9"/>
      <c r="C27" s="9"/>
      <c r="D27" s="9"/>
      <c r="E27" s="9"/>
      <c r="F27" s="9"/>
      <c r="G27" s="9"/>
      <c r="H27" s="9"/>
      <c r="I27" s="9"/>
      <c r="J27" s="9"/>
      <c r="K27" s="9"/>
      <c r="L27" s="9"/>
      <c r="M27" s="9"/>
      <c r="N27" s="26"/>
      <c r="O27" s="26"/>
      <c r="P27" s="26"/>
      <c r="Q27" s="11"/>
      <c r="R27" s="14"/>
    </row>
    <row r="28" spans="1:18" ht="45" customHeight="1" x14ac:dyDescent="0.45">
      <c r="A28" s="87"/>
      <c r="B28" s="9"/>
      <c r="C28" s="9"/>
      <c r="D28" s="9"/>
      <c r="E28" s="9"/>
      <c r="F28" s="9"/>
      <c r="G28" s="9"/>
      <c r="H28" s="9"/>
      <c r="I28" s="9"/>
      <c r="J28" s="9"/>
      <c r="K28" s="9"/>
      <c r="L28" s="9"/>
      <c r="M28" s="9"/>
      <c r="N28" s="26"/>
      <c r="O28" s="26"/>
      <c r="P28" s="26"/>
      <c r="Q28" s="11"/>
      <c r="R28" s="14"/>
    </row>
    <row r="29" spans="1:18" ht="45" customHeight="1" x14ac:dyDescent="0.45">
      <c r="A29" s="87"/>
      <c r="B29" s="9"/>
      <c r="C29" s="9"/>
      <c r="D29" s="9"/>
      <c r="E29" s="9"/>
      <c r="F29" s="9"/>
      <c r="G29" s="9"/>
      <c r="H29" s="9"/>
      <c r="I29" s="9"/>
      <c r="J29" s="9"/>
      <c r="K29" s="9"/>
      <c r="L29" s="9"/>
      <c r="M29" s="9"/>
      <c r="N29" s="26"/>
      <c r="O29" s="26"/>
      <c r="P29" s="26"/>
      <c r="Q29" s="11"/>
      <c r="R29" s="14"/>
    </row>
    <row r="30" spans="1:18" ht="45" customHeight="1" x14ac:dyDescent="0.45">
      <c r="A30" s="87"/>
      <c r="B30" s="9"/>
      <c r="C30" s="9"/>
      <c r="D30" s="9"/>
      <c r="E30" s="9"/>
      <c r="F30" s="9"/>
      <c r="G30" s="9"/>
      <c r="H30" s="9"/>
      <c r="I30" s="9"/>
      <c r="J30" s="9"/>
      <c r="K30" s="9"/>
      <c r="L30" s="9"/>
      <c r="M30" s="9"/>
      <c r="N30" s="26"/>
      <c r="O30" s="26"/>
      <c r="P30" s="26"/>
      <c r="Q30" s="11"/>
      <c r="R30" s="14"/>
    </row>
    <row r="31" spans="1:18" ht="45" customHeight="1" x14ac:dyDescent="0.45">
      <c r="A31" s="87"/>
      <c r="B31" s="9"/>
      <c r="C31" s="9"/>
      <c r="D31" s="9"/>
      <c r="E31" s="9"/>
      <c r="F31" s="9"/>
      <c r="G31" s="9"/>
      <c r="H31" s="9"/>
      <c r="I31" s="9"/>
      <c r="J31" s="9"/>
      <c r="K31" s="9"/>
      <c r="L31" s="9"/>
      <c r="M31" s="9"/>
      <c r="N31" s="26"/>
      <c r="O31" s="26"/>
      <c r="P31" s="26"/>
      <c r="Q31" s="11"/>
      <c r="R31" s="14"/>
    </row>
    <row r="32" spans="1:18" ht="45" customHeight="1" x14ac:dyDescent="0.45">
      <c r="A32" s="87"/>
      <c r="B32" s="9"/>
      <c r="C32" s="9"/>
      <c r="D32" s="9"/>
      <c r="E32" s="9"/>
      <c r="F32" s="9"/>
      <c r="G32" s="9"/>
      <c r="H32" s="9"/>
      <c r="I32" s="9"/>
      <c r="J32" s="9"/>
      <c r="K32" s="9"/>
      <c r="L32" s="9"/>
      <c r="M32" s="9"/>
      <c r="N32" s="26"/>
      <c r="O32" s="26"/>
      <c r="P32" s="26"/>
      <c r="Q32" s="11"/>
      <c r="R32" s="14"/>
    </row>
    <row r="33" spans="1:18" ht="45" customHeight="1" x14ac:dyDescent="0.45">
      <c r="A33" s="87"/>
      <c r="B33" s="9"/>
      <c r="C33" s="9"/>
      <c r="D33" s="9"/>
      <c r="E33" s="9"/>
      <c r="F33" s="9"/>
      <c r="G33" s="9"/>
      <c r="H33" s="9"/>
      <c r="I33" s="9"/>
      <c r="J33" s="9"/>
      <c r="K33" s="9"/>
      <c r="L33" s="9"/>
      <c r="M33" s="9"/>
      <c r="N33" s="26"/>
      <c r="O33" s="26"/>
      <c r="P33" s="26"/>
      <c r="Q33" s="11"/>
      <c r="R33" s="14"/>
    </row>
    <row r="34" spans="1:18" s="60" customFormat="1" ht="26.25" x14ac:dyDescent="0.4">
      <c r="A34" s="88"/>
      <c r="B34" s="90"/>
      <c r="C34" s="91" t="s">
        <v>35</v>
      </c>
      <c r="D34" s="90"/>
      <c r="E34" s="90"/>
      <c r="F34" s="90"/>
      <c r="G34" s="90"/>
      <c r="H34" s="90"/>
      <c r="I34" s="90"/>
      <c r="J34" s="90"/>
      <c r="K34" s="90"/>
      <c r="L34" s="90"/>
      <c r="M34" s="90"/>
      <c r="N34" s="90"/>
      <c r="O34" s="90"/>
      <c r="P34" s="90"/>
      <c r="Q34" s="59"/>
      <c r="R34" s="59"/>
    </row>
    <row r="35" spans="1:18" s="60" customFormat="1" ht="26.25" x14ac:dyDescent="0.4">
      <c r="A35" s="88"/>
      <c r="B35" s="90"/>
      <c r="C35" s="92" t="s">
        <v>47</v>
      </c>
      <c r="D35" s="90"/>
      <c r="E35" s="90"/>
      <c r="F35" s="90"/>
      <c r="G35" s="90"/>
      <c r="H35" s="90"/>
      <c r="I35" s="90"/>
      <c r="J35" s="90"/>
      <c r="K35" s="90"/>
      <c r="L35" s="90"/>
      <c r="M35" s="90"/>
      <c r="N35" s="90"/>
      <c r="O35" s="90"/>
      <c r="P35" s="90"/>
      <c r="Q35" s="59"/>
      <c r="R35" s="59"/>
    </row>
    <row r="36" spans="1:18" s="60" customFormat="1" ht="26.25" x14ac:dyDescent="0.4">
      <c r="B36" s="90"/>
      <c r="C36" s="90">
        <f>IF($C$35=C37,1,0)</f>
        <v>1</v>
      </c>
      <c r="D36" s="90">
        <f>IF($C$35=D37,1,0)</f>
        <v>0</v>
      </c>
      <c r="E36" s="90"/>
      <c r="F36" s="90"/>
      <c r="G36" s="90"/>
      <c r="H36" s="90"/>
      <c r="I36" s="90"/>
      <c r="J36" s="90"/>
      <c r="K36" s="90"/>
      <c r="L36" s="90"/>
      <c r="M36" s="90"/>
      <c r="N36" s="90"/>
      <c r="O36" s="90"/>
      <c r="P36" s="90"/>
      <c r="Q36" s="59"/>
      <c r="R36" s="59"/>
    </row>
    <row r="37" spans="1:18" s="60" customFormat="1" ht="32.25" x14ac:dyDescent="0.4">
      <c r="A37">
        <v>1078</v>
      </c>
      <c r="B37" s="93"/>
      <c r="C37" s="93" t="s">
        <v>47</v>
      </c>
      <c r="D37" s="93" t="s">
        <v>37</v>
      </c>
      <c r="E37" s="93" t="s">
        <v>34</v>
      </c>
      <c r="F37" s="90"/>
      <c r="G37" s="90"/>
      <c r="H37" s="90"/>
      <c r="I37" s="90"/>
      <c r="J37" s="90"/>
      <c r="K37" s="90"/>
      <c r="L37" s="90"/>
      <c r="M37" s="90"/>
      <c r="N37" s="94" t="str">
        <f>VLOOKUP($A37,Prevodi!$A:$J,$A$1,FALSE)</f>
        <v>ORVI Audit: chart</v>
      </c>
      <c r="O37" s="90" t="s">
        <v>44</v>
      </c>
      <c r="P37" s="90" t="s">
        <v>45</v>
      </c>
      <c r="Q37" s="59"/>
      <c r="R37" s="59"/>
    </row>
    <row r="38" spans="1:18" s="60" customFormat="1" ht="28.5" x14ac:dyDescent="0.4">
      <c r="A38">
        <v>1079</v>
      </c>
      <c r="B38" s="95"/>
      <c r="C38" s="95">
        <f>'Evaluation sheet'!J3</f>
        <v>0</v>
      </c>
      <c r="D38" s="95">
        <f>I38/5</f>
        <v>0.60666666666666669</v>
      </c>
      <c r="E38" s="95">
        <f>B38*$B$36+C38*$C$36+D38*$D$36</f>
        <v>0</v>
      </c>
      <c r="F38" s="90"/>
      <c r="G38" s="90"/>
      <c r="H38" s="90"/>
      <c r="I38" s="90">
        <v>3.0333333333333332</v>
      </c>
      <c r="J38" s="90"/>
      <c r="K38" s="90"/>
      <c r="L38" s="90"/>
      <c r="M38" s="90"/>
      <c r="N38" s="96" t="str">
        <f>VLOOKUP($A38,Prevodi!$A:$J,$A$1,FALSE)</f>
        <v>A1. Strategic 
direction</v>
      </c>
      <c r="O38" s="95">
        <f>E38</f>
        <v>0</v>
      </c>
      <c r="P38" s="95">
        <f ca="1">RAND()/10+O38-0.05</f>
        <v>6.5777848657465263E-3</v>
      </c>
      <c r="Q38" s="59"/>
      <c r="R38" s="59"/>
    </row>
    <row r="39" spans="1:18" s="60" customFormat="1" ht="26.25" x14ac:dyDescent="0.25">
      <c r="A39">
        <v>1080</v>
      </c>
      <c r="B39" s="95"/>
      <c r="C39" s="95">
        <f>'Evaluation sheet'!J13</f>
        <v>0</v>
      </c>
      <c r="D39" s="95">
        <f t="shared" ref="D39:D49" si="1">I39/5</f>
        <v>0.57599999999999996</v>
      </c>
      <c r="E39" s="95">
        <f t="shared" ref="E39:E49" si="2">B39*$B$36+C39*$C$36+D39*$D$36</f>
        <v>0</v>
      </c>
      <c r="F39" s="90"/>
      <c r="G39" s="90"/>
      <c r="H39" s="90"/>
      <c r="I39" s="90">
        <v>2.88</v>
      </c>
      <c r="J39" s="90"/>
      <c r="K39" s="90"/>
      <c r="L39" s="90"/>
      <c r="M39" s="90"/>
      <c r="N39" s="96" t="str">
        <f>VLOOKUP($A39,Prevodi!$A:$J,$A$1,FALSE)</f>
        <v>A2. Organisational structure 
and requirements</v>
      </c>
      <c r="O39" s="95">
        <f t="shared" ref="O39:O49" si="3">E39</f>
        <v>0</v>
      </c>
      <c r="P39" s="95">
        <f t="shared" ref="P39:P49" ca="1" si="4">RAND()/10+O39-0.05</f>
        <v>4.3669063502891459E-2</v>
      </c>
    </row>
    <row r="40" spans="1:18" s="60" customFormat="1" ht="15" x14ac:dyDescent="0.25">
      <c r="A40">
        <v>1081</v>
      </c>
      <c r="B40" s="95"/>
      <c r="C40" s="95">
        <f>'Evaluation sheet'!J23</f>
        <v>0</v>
      </c>
      <c r="D40" s="95">
        <f t="shared" si="1"/>
        <v>0.5</v>
      </c>
      <c r="E40" s="95">
        <f t="shared" si="2"/>
        <v>0</v>
      </c>
      <c r="F40" s="90"/>
      <c r="G40" s="90"/>
      <c r="H40" s="90"/>
      <c r="I40" s="90">
        <v>2.5</v>
      </c>
      <c r="J40" s="90"/>
      <c r="K40" s="90"/>
      <c r="L40" s="90"/>
      <c r="M40" s="90"/>
      <c r="N40" s="97" t="str">
        <f>VLOOKUP($A40,Prevodi!$A:$J,$A$1,FALSE)</f>
        <v>A3. Rewards 
&amp; sanctions</v>
      </c>
      <c r="O40" s="95">
        <f t="shared" si="3"/>
        <v>0</v>
      </c>
      <c r="P40" s="95">
        <f t="shared" ca="1" si="4"/>
        <v>-1.8886909300770693E-4</v>
      </c>
    </row>
    <row r="41" spans="1:18" s="60" customFormat="1" ht="15" x14ac:dyDescent="0.25">
      <c r="A41">
        <v>1082</v>
      </c>
      <c r="B41" s="95"/>
      <c r="C41" s="95">
        <f>'Evaluation sheet'!J33</f>
        <v>0</v>
      </c>
      <c r="D41" s="95">
        <f t="shared" si="1"/>
        <v>0.8</v>
      </c>
      <c r="E41" s="95">
        <f t="shared" si="2"/>
        <v>0</v>
      </c>
      <c r="F41" s="90"/>
      <c r="G41" s="90"/>
      <c r="H41" s="90"/>
      <c r="I41" s="90">
        <v>4</v>
      </c>
      <c r="J41" s="90"/>
      <c r="K41" s="90"/>
      <c r="L41" s="90"/>
      <c r="M41" s="90"/>
      <c r="N41" s="97" t="str">
        <f>VLOOKUP($A41,Prevodi!$A:$J,$A$1,FALSE)</f>
        <v>A4. Legal affairs</v>
      </c>
      <c r="O41" s="95">
        <f t="shared" si="3"/>
        <v>0</v>
      </c>
      <c r="P41" s="95">
        <f t="shared" ca="1" si="4"/>
        <v>8.2902599573402569E-3</v>
      </c>
    </row>
    <row r="42" spans="1:18" s="60" customFormat="1" ht="15" x14ac:dyDescent="0.25">
      <c r="A42">
        <v>1083</v>
      </c>
      <c r="B42" s="95"/>
      <c r="C42" s="95">
        <f>'Evaluation sheet'!J43</f>
        <v>0</v>
      </c>
      <c r="D42" s="95">
        <f t="shared" si="1"/>
        <v>0.55000000000000004</v>
      </c>
      <c r="E42" s="95">
        <f t="shared" si="2"/>
        <v>0</v>
      </c>
      <c r="F42" s="90"/>
      <c r="G42" s="90"/>
      <c r="H42" s="90"/>
      <c r="I42" s="90">
        <v>2.75</v>
      </c>
      <c r="J42" s="90"/>
      <c r="K42" s="90"/>
      <c r="L42" s="90"/>
      <c r="M42" s="90"/>
      <c r="N42" s="96" t="str">
        <f>VLOOKUP($A42,Prevodi!$A:$J,$A$1,FALSE)</f>
        <v>A5. HR administration</v>
      </c>
      <c r="O42" s="95">
        <f t="shared" si="3"/>
        <v>0</v>
      </c>
      <c r="P42" s="95">
        <f t="shared" ca="1" si="4"/>
        <v>1.5534205787874414E-3</v>
      </c>
    </row>
    <row r="43" spans="1:18" s="60" customFormat="1" ht="26.25" x14ac:dyDescent="0.25">
      <c r="A43">
        <v>1084</v>
      </c>
      <c r="B43" s="95"/>
      <c r="C43" s="95">
        <f>'Evaluation sheet'!J53</f>
        <v>0</v>
      </c>
      <c r="D43" s="95">
        <f t="shared" si="1"/>
        <v>0.33333333333333337</v>
      </c>
      <c r="E43" s="95">
        <f t="shared" si="2"/>
        <v>0</v>
      </c>
      <c r="F43" s="90"/>
      <c r="G43" s="90"/>
      <c r="H43" s="90"/>
      <c r="I43" s="90">
        <v>1.6666666666666667</v>
      </c>
      <c r="J43" s="90"/>
      <c r="K43" s="90"/>
      <c r="L43" s="90"/>
      <c r="M43" s="90"/>
      <c r="N43" s="96" t="str">
        <f>VLOOKUP($A43,Prevodi!$A:$J,$A$1,FALSE)</f>
        <v>B1. Goals and goal 
management interviews</v>
      </c>
      <c r="O43" s="95">
        <f t="shared" si="3"/>
        <v>0</v>
      </c>
      <c r="P43" s="95">
        <f t="shared" ca="1" si="4"/>
        <v>-8.6817398879934921E-3</v>
      </c>
    </row>
    <row r="44" spans="1:18" s="60" customFormat="1" ht="26.25" x14ac:dyDescent="0.25">
      <c r="A44">
        <v>1085</v>
      </c>
      <c r="B44" s="95"/>
      <c r="C44" s="95">
        <f>'Evaluation sheet'!J63</f>
        <v>0</v>
      </c>
      <c r="D44" s="95">
        <f t="shared" si="1"/>
        <v>0.5</v>
      </c>
      <c r="E44" s="95">
        <f t="shared" si="2"/>
        <v>0</v>
      </c>
      <c r="F44" s="90"/>
      <c r="G44" s="90"/>
      <c r="H44" s="90"/>
      <c r="I44" s="90">
        <v>2.5</v>
      </c>
      <c r="J44" s="90"/>
      <c r="K44" s="90"/>
      <c r="L44" s="90"/>
      <c r="M44" s="90"/>
      <c r="N44" s="96" t="str">
        <f>VLOOKUP($A44,Prevodi!$A:$J,$A$1,FALSE)</f>
        <v>B2. Competences and 
development interviews</v>
      </c>
      <c r="O44" s="95">
        <f t="shared" si="3"/>
        <v>0</v>
      </c>
      <c r="P44" s="95">
        <f t="shared" ca="1" si="4"/>
        <v>1.6250292586462572E-2</v>
      </c>
    </row>
    <row r="45" spans="1:18" s="60" customFormat="1" ht="26.25" x14ac:dyDescent="0.25">
      <c r="A45">
        <v>1086</v>
      </c>
      <c r="B45" s="95"/>
      <c r="C45" s="95">
        <f>'Evaluation sheet'!J73</f>
        <v>0</v>
      </c>
      <c r="D45" s="95">
        <f t="shared" si="1"/>
        <v>0.74</v>
      </c>
      <c r="E45" s="95">
        <f t="shared" si="2"/>
        <v>0</v>
      </c>
      <c r="F45" s="90"/>
      <c r="G45" s="90"/>
      <c r="H45" s="90"/>
      <c r="I45" s="90">
        <v>3.7</v>
      </c>
      <c r="J45" s="90"/>
      <c r="K45" s="90"/>
      <c r="L45" s="90"/>
      <c r="M45" s="90"/>
      <c r="N45" s="96" t="str">
        <f>VLOOKUP($A45,Prevodi!$A:$J,$A$1,FALSE)</f>
        <v>C1. Recruitment 
and selection</v>
      </c>
      <c r="O45" s="95">
        <f t="shared" si="3"/>
        <v>0</v>
      </c>
      <c r="P45" s="95">
        <f t="shared" ca="1" si="4"/>
        <v>-1.3352329554317637E-2</v>
      </c>
    </row>
    <row r="46" spans="1:18" s="60" customFormat="1" ht="15" x14ac:dyDescent="0.25">
      <c r="A46">
        <v>1087</v>
      </c>
      <c r="B46" s="95"/>
      <c r="C46" s="95">
        <f>'Evaluation sheet'!J83</f>
        <v>0</v>
      </c>
      <c r="D46" s="95">
        <f t="shared" si="1"/>
        <v>0.3</v>
      </c>
      <c r="E46" s="95">
        <f t="shared" si="2"/>
        <v>0</v>
      </c>
      <c r="F46" s="90"/>
      <c r="G46" s="90"/>
      <c r="H46" s="90"/>
      <c r="I46" s="90">
        <v>1.5</v>
      </c>
      <c r="J46" s="90"/>
      <c r="K46" s="90"/>
      <c r="L46" s="90"/>
      <c r="M46" s="90"/>
      <c r="N46" s="97" t="str">
        <f>VLOOKUP($A46,Prevodi!$A:$J,$A$1,FALSE)</f>
        <v>C2. Career</v>
      </c>
      <c r="O46" s="95">
        <f t="shared" si="3"/>
        <v>0</v>
      </c>
      <c r="P46" s="95">
        <f t="shared" ca="1" si="4"/>
        <v>4.0564349267273453E-3</v>
      </c>
    </row>
    <row r="47" spans="1:18" s="60" customFormat="1" ht="15" x14ac:dyDescent="0.25">
      <c r="A47">
        <v>1088</v>
      </c>
      <c r="B47" s="95"/>
      <c r="C47" s="95">
        <f>'Evaluation sheet'!J93</f>
        <v>0</v>
      </c>
      <c r="D47" s="95">
        <f t="shared" si="1"/>
        <v>0.46666666666666667</v>
      </c>
      <c r="E47" s="95">
        <f t="shared" si="2"/>
        <v>0</v>
      </c>
      <c r="F47" s="90"/>
      <c r="G47" s="90"/>
      <c r="H47" s="90"/>
      <c r="I47" s="90">
        <v>2.3333333333333335</v>
      </c>
      <c r="J47" s="90"/>
      <c r="K47" s="90"/>
      <c r="L47" s="90"/>
      <c r="M47" s="90"/>
      <c r="N47" s="97" t="str">
        <f>VLOOKUP($A47,Prevodi!$A:$J,$A$1,FALSE)</f>
        <v>C3. Training 
and education</v>
      </c>
      <c r="O47" s="95">
        <f t="shared" si="3"/>
        <v>0</v>
      </c>
      <c r="P47" s="95">
        <f t="shared" ca="1" si="4"/>
        <v>-1.4718888774826633E-2</v>
      </c>
    </row>
    <row r="48" spans="1:18" s="60" customFormat="1" ht="15" x14ac:dyDescent="0.25">
      <c r="A48">
        <v>1089</v>
      </c>
      <c r="B48" s="95"/>
      <c r="C48" s="95">
        <f>'Evaluation sheet'!J103</f>
        <v>0</v>
      </c>
      <c r="D48" s="95">
        <f t="shared" si="1"/>
        <v>0.35</v>
      </c>
      <c r="E48" s="95">
        <f>B48*$B$36+C48*$C$36+D48*$D$36</f>
        <v>0</v>
      </c>
      <c r="F48" s="90"/>
      <c r="G48" s="90"/>
      <c r="H48" s="90"/>
      <c r="I48" s="90">
        <v>1.75</v>
      </c>
      <c r="J48" s="90"/>
      <c r="K48" s="90"/>
      <c r="L48" s="90"/>
      <c r="M48" s="90"/>
      <c r="N48" s="97" t="str">
        <f>VLOOKUP($A48,Prevodi!$A:$J,$A$1,FALSE)</f>
        <v>C4. Diagnostics</v>
      </c>
      <c r="O48" s="95">
        <f t="shared" si="3"/>
        <v>0</v>
      </c>
      <c r="P48" s="95">
        <f t="shared" ca="1" si="4"/>
        <v>3.8200584658544381E-2</v>
      </c>
    </row>
    <row r="49" spans="1:16" s="60" customFormat="1" ht="15" x14ac:dyDescent="0.25">
      <c r="A49">
        <v>1090</v>
      </c>
      <c r="B49" s="95"/>
      <c r="C49" s="95">
        <f>'Evaluation sheet'!J113</f>
        <v>0</v>
      </c>
      <c r="D49" s="95">
        <f t="shared" si="1"/>
        <v>0.6</v>
      </c>
      <c r="E49" s="95">
        <f t="shared" si="2"/>
        <v>0</v>
      </c>
      <c r="F49" s="90"/>
      <c r="G49" s="90"/>
      <c r="H49" s="90"/>
      <c r="I49" s="90">
        <v>3</v>
      </c>
      <c r="J49" s="90"/>
      <c r="K49" s="90"/>
      <c r="L49" s="90"/>
      <c r="M49" s="90"/>
      <c r="N49" s="97" t="str">
        <f>VLOOKUP($A49,Prevodi!$A:$J,$A$1,FALSE)</f>
        <v>D. Additional areas</v>
      </c>
      <c r="O49" s="95">
        <f t="shared" si="3"/>
        <v>0</v>
      </c>
      <c r="P49" s="95">
        <f t="shared" ca="1" si="4"/>
        <v>1.4285787272103181E-2</v>
      </c>
    </row>
    <row r="50" spans="1:16" ht="24" x14ac:dyDescent="0.4">
      <c r="A50">
        <v>1091</v>
      </c>
      <c r="B50" s="85"/>
      <c r="C50" s="85"/>
      <c r="D50" s="85"/>
      <c r="E50" s="85"/>
      <c r="F50" s="85"/>
      <c r="G50" s="85"/>
      <c r="H50" s="85"/>
      <c r="I50" s="85"/>
      <c r="J50" s="85"/>
      <c r="K50" s="85"/>
      <c r="L50" s="85"/>
      <c r="M50" s="85"/>
      <c r="N50" s="98" t="str">
        <f>VLOOKUP($A50,Prevodi!$A:$J,$A$1,FALSE)</f>
        <v>A. Essential processes</v>
      </c>
      <c r="O50" s="85"/>
      <c r="P50" s="85"/>
    </row>
    <row r="51" spans="1:16" ht="24" x14ac:dyDescent="0.4">
      <c r="A51">
        <v>1092</v>
      </c>
      <c r="B51" s="85"/>
      <c r="C51" s="85"/>
      <c r="D51" s="85"/>
      <c r="E51" s="85"/>
      <c r="F51" s="85"/>
      <c r="G51" s="85"/>
      <c r="H51" s="85"/>
      <c r="I51" s="85"/>
      <c r="J51" s="85"/>
      <c r="K51" s="85"/>
      <c r="L51" s="85"/>
      <c r="M51" s="85"/>
      <c r="N51" s="99" t="str">
        <f>VLOOKUP($A51,Prevodi!$A:$J,$A$1,FALSE)</f>
        <v>B. Leadership processes</v>
      </c>
      <c r="O51" s="85"/>
      <c r="P51" s="85"/>
    </row>
    <row r="52" spans="1:16" ht="24" x14ac:dyDescent="0.4">
      <c r="A52">
        <v>1093</v>
      </c>
      <c r="B52" s="85"/>
      <c r="C52" s="84" t="s">
        <v>36</v>
      </c>
      <c r="D52" s="85"/>
      <c r="E52" s="85"/>
      <c r="F52" s="85"/>
      <c r="G52" s="85"/>
      <c r="H52" s="85"/>
      <c r="I52" s="85"/>
      <c r="J52" s="85"/>
      <c r="K52" s="85"/>
      <c r="L52" s="85"/>
      <c r="M52" s="85"/>
      <c r="N52" s="100" t="str">
        <f>VLOOKUP($A52,Prevodi!$A:$J,$A$1,FALSE)</f>
        <v>C. Development processes</v>
      </c>
      <c r="O52" s="85"/>
      <c r="P52" s="85"/>
    </row>
    <row r="53" spans="1:16" ht="24" x14ac:dyDescent="0.4">
      <c r="A53">
        <v>1094</v>
      </c>
      <c r="B53" s="85"/>
      <c r="C53" s="85"/>
      <c r="D53" s="85"/>
      <c r="E53" s="85"/>
      <c r="F53" s="85"/>
      <c r="G53" s="85"/>
      <c r="H53" s="85"/>
      <c r="I53" s="85"/>
      <c r="J53" s="85"/>
      <c r="K53" s="85"/>
      <c r="L53" s="85"/>
      <c r="M53" s="85"/>
      <c r="N53" s="101" t="str">
        <f>VLOOKUP($A53,Prevodi!$A:$J,$A$1,FALSE)</f>
        <v>D. Additional areas</v>
      </c>
      <c r="O53" s="85"/>
      <c r="P53" s="85"/>
    </row>
    <row r="54" spans="1:16" ht="15" x14ac:dyDescent="0.25">
      <c r="A54">
        <v>1095</v>
      </c>
      <c r="B54" s="85"/>
      <c r="C54" s="85"/>
      <c r="D54" s="85"/>
      <c r="E54" s="85"/>
      <c r="F54" s="85"/>
      <c r="G54" s="85"/>
      <c r="H54" s="85"/>
      <c r="I54" s="85"/>
      <c r="J54" s="85"/>
      <c r="K54" s="85"/>
      <c r="L54" s="85"/>
      <c r="M54" s="85"/>
      <c r="N54" s="102" t="str">
        <f>VLOOKUP($A54,Prevodi!$A:$J,$A$1,FALSE)</f>
        <v>Colour scale:</v>
      </c>
      <c r="O54" s="85"/>
      <c r="P54" s="85"/>
    </row>
    <row r="55" spans="1:16" ht="15" x14ac:dyDescent="0.25">
      <c r="A55">
        <v>1096</v>
      </c>
      <c r="B55" s="85"/>
      <c r="C55" s="85"/>
      <c r="D55" s="85"/>
      <c r="E55" s="85"/>
      <c r="F55" s="85"/>
      <c r="G55" s="85"/>
      <c r="H55" s="85"/>
      <c r="I55" s="85"/>
      <c r="J55" s="85"/>
      <c r="K55" s="85"/>
      <c r="L55" s="85"/>
      <c r="M55" s="85"/>
      <c r="N55" s="102" t="str">
        <f>VLOOKUP($A55,Prevodi!$A:$J,$A$1,FALSE)</f>
        <v>Undeveloped</v>
      </c>
      <c r="O55" s="85"/>
      <c r="P55" s="85"/>
    </row>
    <row r="56" spans="1:16" ht="15" x14ac:dyDescent="0.25">
      <c r="A56">
        <v>1097</v>
      </c>
      <c r="B56" s="85"/>
      <c r="C56" s="85"/>
      <c r="D56" s="85"/>
      <c r="E56" s="85"/>
      <c r="F56" s="85"/>
      <c r="G56" s="85"/>
      <c r="H56" s="85"/>
      <c r="I56" s="85"/>
      <c r="J56" s="85"/>
      <c r="K56" s="85"/>
      <c r="L56" s="85"/>
      <c r="M56" s="85"/>
      <c r="N56" s="102" t="str">
        <f>VLOOKUP($A56,Prevodi!$A:$J,$A$1,FALSE)</f>
        <v>Poorly developed</v>
      </c>
      <c r="O56" s="85"/>
      <c r="P56" s="85"/>
    </row>
    <row r="57" spans="1:16" ht="15" x14ac:dyDescent="0.25">
      <c r="A57">
        <v>1098</v>
      </c>
      <c r="B57" s="85"/>
      <c r="C57" s="85"/>
      <c r="D57" s="85"/>
      <c r="E57" s="85"/>
      <c r="F57" s="85"/>
      <c r="G57" s="85"/>
      <c r="H57" s="85"/>
      <c r="I57" s="85"/>
      <c r="J57" s="85"/>
      <c r="K57" s="85"/>
      <c r="L57" s="85"/>
      <c r="M57" s="85"/>
      <c r="N57" s="102" t="str">
        <f>VLOOKUP($A57,Prevodi!$A:$J,$A$1,FALSE)</f>
        <v>Medium developed</v>
      </c>
      <c r="O57" s="85"/>
      <c r="P57" s="85"/>
    </row>
    <row r="58" spans="1:16" ht="15" x14ac:dyDescent="0.25">
      <c r="A58">
        <v>1099</v>
      </c>
      <c r="B58" s="85"/>
      <c r="C58" s="85"/>
      <c r="D58" s="85"/>
      <c r="E58" s="85"/>
      <c r="F58" s="85"/>
      <c r="G58" s="85"/>
      <c r="H58" s="85"/>
      <c r="I58" s="85"/>
      <c r="J58" s="85"/>
      <c r="K58" s="85"/>
      <c r="L58" s="85"/>
      <c r="M58" s="85"/>
      <c r="N58" s="102" t="str">
        <f>VLOOKUP($A58,Prevodi!$A:$J,$A$1,FALSE)</f>
        <v>Well developed</v>
      </c>
      <c r="O58" s="85"/>
      <c r="P58" s="85"/>
    </row>
    <row r="59" spans="1:16" ht="15" x14ac:dyDescent="0.25">
      <c r="A59">
        <v>1100</v>
      </c>
      <c r="B59" s="85"/>
      <c r="C59" s="85"/>
      <c r="D59" s="85"/>
      <c r="E59" s="85"/>
      <c r="F59" s="85"/>
      <c r="G59" s="85"/>
      <c r="H59" s="85"/>
      <c r="I59" s="85"/>
      <c r="J59" s="85"/>
      <c r="K59" s="85"/>
      <c r="L59" s="85"/>
      <c r="M59" s="85"/>
      <c r="N59" s="102" t="str">
        <f>VLOOKUP($A59,Prevodi!$A:$J,$A$1,FALSE)</f>
        <v>Excellently developed</v>
      </c>
      <c r="O59" s="85"/>
      <c r="P59" s="85"/>
    </row>
  </sheetData>
  <sheetProtection sheet="1" objects="1" scenarios="1" selectLockedCells="1"/>
  <mergeCells count="8">
    <mergeCell ref="B3:I3"/>
    <mergeCell ref="E12:F12"/>
    <mergeCell ref="H12:I12"/>
    <mergeCell ref="E4:K4"/>
    <mergeCell ref="E6:F6"/>
    <mergeCell ref="H6:I6"/>
    <mergeCell ref="F8:H8"/>
    <mergeCell ref="F10:H10"/>
  </mergeCells>
  <conditionalFormatting sqref="B5:L5 B7:L7 B6:E6 J6:L6 G6:H6 B9:L9 I8:L8 B8:F8 B11:L11 I10:L10 B10:F10 B13:L13 B12:E12 J12:L12 G12:H12 L4 B4:E4">
    <cfRule type="cellIs" dxfId="18" priority="71" stopIfTrue="1" operator="lessThan">
      <formula>$S$6</formula>
    </cfRule>
    <cfRule type="cellIs" dxfId="17" priority="72" stopIfTrue="1" operator="lessThan">
      <formula>$S$7</formula>
    </cfRule>
    <cfRule type="cellIs" dxfId="16" priority="73" stopIfTrue="1" operator="lessThan">
      <formula>$S$8</formula>
    </cfRule>
    <cfRule type="cellIs" dxfId="15" priority="74" stopIfTrue="1" operator="lessThan">
      <formula>$S$9</formula>
    </cfRule>
    <cfRule type="cellIs" dxfId="14" priority="75" stopIfTrue="1" operator="lessThan">
      <formula>$S$10</formula>
    </cfRule>
    <cfRule type="cellIs" dxfId="13" priority="76" stopIfTrue="1" operator="greaterThanOrEqual">
      <formula>$R$11</formula>
    </cfRule>
  </conditionalFormatting>
  <conditionalFormatting sqref="B5:L13 L4 B4:E4">
    <cfRule type="cellIs" dxfId="12" priority="173" operator="greaterThan">
      <formula>$S$11</formula>
    </cfRule>
  </conditionalFormatting>
  <dataValidations disablePrompts="1" count="2">
    <dataValidation type="list" allowBlank="1" showInputMessage="1" showErrorMessage="1" sqref="C35">
      <formula1>$C$37:$D$37</formula1>
    </dataValidation>
    <dataValidation type="list" allowBlank="1" showInputMessage="1" showErrorMessage="1" sqref="O4">
      <formula1>$A$52:$A$54</formula1>
    </dataValidation>
  </dataValidations>
  <pageMargins left="1.1023622047244095" right="0.47244094488188981" top="0.35433070866141736" bottom="0.6692913385826772" header="0.31496062992125984" footer="0.31496062992125984"/>
  <pageSetup paperSize="9" scale="72" fitToHeight="0" orientation="portrait" r:id="rId1"/>
  <headerFooter scaleWithDoc="0">
    <oddFooter>&amp;L© ORVI Consultus, d.o.o.&amp;R&amp;G</oddFoot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outlinePr summaryBelow="0"/>
    <pageSetUpPr fitToPage="1"/>
  </sheetPr>
  <dimension ref="A1:V145"/>
  <sheetViews>
    <sheetView topLeftCell="F1" zoomScaleNormal="100" workbookViewId="0">
      <pane ySplit="1" topLeftCell="A2" activePane="bottomLeft" state="frozen"/>
      <selection activeCell="B28" sqref="B28"/>
      <selection pane="bottomLeft" activeCell="H11" sqref="H11:I11"/>
    </sheetView>
  </sheetViews>
  <sheetFormatPr defaultRowHeight="15" x14ac:dyDescent="0.25"/>
  <cols>
    <col min="1" max="1" width="5" hidden="1" customWidth="1"/>
    <col min="2" max="5" width="10.28515625" hidden="1" customWidth="1"/>
    <col min="6" max="6" width="2.85546875" customWidth="1"/>
    <col min="7" max="7" width="8" customWidth="1"/>
    <col min="8" max="8" width="41.28515625" customWidth="1"/>
    <col min="9" max="9" width="92" customWidth="1"/>
    <col min="10" max="10" width="12.140625" customWidth="1"/>
    <col min="12" max="12" width="10.85546875" customWidth="1"/>
  </cols>
  <sheetData>
    <row r="1" spans="1:22" s="1" customFormat="1" ht="116.25" thickBot="1" x14ac:dyDescent="0.3">
      <c r="A1" s="78">
        <f>Prevodi!C1</f>
        <v>4</v>
      </c>
      <c r="B1" s="32" t="s">
        <v>23</v>
      </c>
      <c r="C1" s="33" t="s">
        <v>25</v>
      </c>
      <c r="D1" s="33" t="s">
        <v>24</v>
      </c>
      <c r="E1" s="33" t="s">
        <v>26</v>
      </c>
      <c r="F1" s="34"/>
      <c r="G1" s="67" t="str">
        <f>VLOOKUP(1001,Prevodi!$A:$J,$A$1,FALSE)</f>
        <v>ID</v>
      </c>
      <c r="H1" s="71" t="str">
        <f>VLOOKUP(1002,Prevodi!$A:$J,$A$1,FALSE)</f>
        <v>Area title and description of the situation
For each area describe the main characteristics of the current state of the processes:
 - what your concept, idea and approach are (soundness of the approach)
 - how and where the approach works in practice (implementation and integration)
 - how do you monitor and improve the process (monitoring and improving)</v>
      </c>
      <c r="I1" s="72" t="str">
        <f>VLOOKUP(1003,Prevodi!$A:$J,$A$1,FALSE)</f>
        <v>Evaluation scale</v>
      </c>
      <c r="J1" s="70" t="str">
        <f>VLOOKUP(1004,Prevodi!$A:$J,$A$1,FALSE)</f>
        <v>Evaluation</v>
      </c>
      <c r="K1" s="31"/>
      <c r="L1" s="28"/>
      <c r="M1" s="28"/>
      <c r="N1" s="28"/>
      <c r="O1" s="28"/>
      <c r="P1" s="28"/>
      <c r="Q1" s="28"/>
      <c r="R1" s="28"/>
      <c r="S1" s="28"/>
      <c r="T1" s="28"/>
      <c r="U1" s="28"/>
      <c r="V1" s="28"/>
    </row>
    <row r="2" spans="1:22" s="1" customFormat="1" ht="15.75" thickBot="1" x14ac:dyDescent="0.3">
      <c r="A2" s="31"/>
      <c r="B2" s="31"/>
      <c r="C2" s="31"/>
      <c r="D2" s="31"/>
      <c r="E2" s="31"/>
      <c r="F2" s="35"/>
      <c r="G2" s="36"/>
      <c r="H2" s="37"/>
      <c r="I2" s="38"/>
      <c r="J2" s="39"/>
      <c r="K2" s="31"/>
      <c r="L2" s="28"/>
      <c r="M2" s="28"/>
      <c r="N2" s="28"/>
      <c r="O2" s="28"/>
      <c r="P2" s="28"/>
      <c r="Q2" s="28"/>
      <c r="R2" s="28"/>
      <c r="S2" s="28"/>
      <c r="T2" s="28"/>
      <c r="U2" s="28"/>
      <c r="V2" s="28"/>
    </row>
    <row r="3" spans="1:22" s="1" customFormat="1" ht="32.25" customHeight="1" thickBot="1" x14ac:dyDescent="0.3">
      <c r="A3" s="31">
        <v>1012</v>
      </c>
      <c r="B3" s="31"/>
      <c r="C3" s="62"/>
      <c r="D3" s="62"/>
      <c r="E3" s="40">
        <f>SUM(E11:E11)</f>
        <v>0</v>
      </c>
      <c r="F3" s="31"/>
      <c r="G3" s="63"/>
      <c r="H3" s="117" t="str">
        <f>VLOOKUP($A3,Prevodi!$A:$J,$A$1,FALSE)</f>
        <v>A1. Strategic direction</v>
      </c>
      <c r="I3" s="118"/>
      <c r="J3" s="65">
        <f>E3</f>
        <v>0</v>
      </c>
      <c r="K3" s="31"/>
      <c r="L3" s="28"/>
      <c r="M3" s="28"/>
      <c r="N3" s="28"/>
      <c r="O3" s="28"/>
      <c r="P3" s="28"/>
      <c r="Q3" s="28"/>
      <c r="R3" s="28"/>
      <c r="S3" s="28"/>
      <c r="T3" s="28"/>
      <c r="U3" s="28"/>
      <c r="V3" s="28"/>
    </row>
    <row r="4" spans="1:22" s="1" customFormat="1" ht="15.75" thickBot="1" x14ac:dyDescent="0.3">
      <c r="A4" s="31"/>
      <c r="B4" s="31"/>
      <c r="C4" s="31"/>
      <c r="D4" s="31"/>
      <c r="E4" s="31"/>
      <c r="F4" s="31"/>
      <c r="G4" s="31"/>
      <c r="H4" s="31"/>
      <c r="I4" s="69">
        <v>1</v>
      </c>
      <c r="J4" s="31"/>
      <c r="K4" s="31"/>
      <c r="L4" s="28"/>
      <c r="M4" s="28"/>
      <c r="N4" s="28"/>
      <c r="O4" s="28"/>
      <c r="P4" s="28"/>
      <c r="Q4" s="28"/>
      <c r="R4" s="28"/>
      <c r="S4" s="28"/>
      <c r="T4" s="28"/>
      <c r="U4" s="28"/>
      <c r="V4" s="28"/>
    </row>
    <row r="5" spans="1:22" s="1" customFormat="1" ht="42" customHeight="1" thickBot="1" x14ac:dyDescent="0.3">
      <c r="A5" s="31">
        <v>1013</v>
      </c>
      <c r="B5" s="32" t="s">
        <v>23</v>
      </c>
      <c r="C5" s="33" t="s">
        <v>25</v>
      </c>
      <c r="D5" s="33" t="s">
        <v>24</v>
      </c>
      <c r="E5" s="33" t="s">
        <v>26</v>
      </c>
      <c r="F5" s="31"/>
      <c r="G5" s="41" t="str">
        <f>LEFT(H3,SEARCH(".",H3))</f>
        <v>A1.</v>
      </c>
      <c r="H5" s="113" t="str">
        <f>VLOOKUP($A5,Prevodi!$A:$J,$A$1,FALSE)</f>
        <v> In our organization, we have well elaborated procedures for the preparation, validation and communication of strategy as well as of annual and operational plans. The procedures are performed in all business areas (marketing, development, production / service, sales, finance, human resources...). Execution of the plans is regularly monitored and, if necessary, additional actions are introduced.</v>
      </c>
      <c r="I5" s="68" t="str">
        <f>VLOOKUP(1005,Prevodi!$A:$J,$A$1,FALSE)</f>
        <v>0) The description does not apply for the situation in our organization. We haven’t seriously thought about this area. There is still a lot of work to be done, we are at the very beginning.</v>
      </c>
      <c r="J5" s="52"/>
      <c r="K5" s="31"/>
      <c r="L5" s="28"/>
      <c r="M5" s="51"/>
      <c r="N5" s="51"/>
      <c r="O5" s="51"/>
      <c r="P5" s="51"/>
      <c r="Q5" s="28"/>
      <c r="R5" s="28"/>
      <c r="S5" s="28"/>
      <c r="T5" s="28"/>
      <c r="U5" s="28"/>
      <c r="V5" s="28"/>
    </row>
    <row r="6" spans="1:22" s="1" customFormat="1" ht="42" customHeight="1" thickBot="1" x14ac:dyDescent="0.3">
      <c r="A6" s="31"/>
      <c r="B6" s="32"/>
      <c r="C6" s="33"/>
      <c r="D6" s="33"/>
      <c r="E6" s="33"/>
      <c r="F6" s="31"/>
      <c r="G6" s="42"/>
      <c r="H6" s="114" t="e">
        <f>VLOOKUP($A6,Prevodi!$A:$J,$A$1,FALSE)</f>
        <v>#N/A</v>
      </c>
      <c r="I6" s="68" t="str">
        <f>VLOOKUP(1006,Prevodi!$A:$J,$A$1,FALSE)</f>
        <v>1-2) Only a small part of the description applies to our organization. The approach is unclear, we operate by inertia. We have identified the need for action. We have started to discuss how to proceed.</v>
      </c>
      <c r="J6" s="52"/>
      <c r="K6" s="31"/>
      <c r="L6" s="28"/>
      <c r="M6" s="51"/>
      <c r="N6" s="51"/>
      <c r="O6" s="51"/>
      <c r="P6" s="51"/>
      <c r="Q6" s="28"/>
      <c r="R6" s="28"/>
      <c r="S6" s="28"/>
      <c r="T6" s="28"/>
      <c r="U6" s="28"/>
      <c r="V6" s="28"/>
    </row>
    <row r="7" spans="1:22" s="1" customFormat="1" ht="42" customHeight="1" thickBot="1" x14ac:dyDescent="0.3">
      <c r="A7" s="31"/>
      <c r="B7" s="32"/>
      <c r="C7" s="33"/>
      <c r="D7" s="33"/>
      <c r="E7" s="33"/>
      <c r="F7" s="31"/>
      <c r="G7" s="42"/>
      <c r="H7" s="114" t="e">
        <f>VLOOKUP($A7,Prevodi!$A:$J,$A$1,FALSE)</f>
        <v>#N/A</v>
      </c>
      <c r="I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7" s="52"/>
      <c r="K7" s="31"/>
      <c r="L7" s="28"/>
      <c r="M7" s="51"/>
      <c r="N7" s="51"/>
      <c r="O7" s="51"/>
      <c r="P7" s="51"/>
      <c r="Q7" s="28"/>
      <c r="R7" s="28"/>
      <c r="S7" s="28"/>
      <c r="T7" s="28"/>
      <c r="U7" s="28"/>
      <c r="V7" s="28"/>
    </row>
    <row r="8" spans="1:22" s="1" customFormat="1" ht="42" customHeight="1" thickBot="1" x14ac:dyDescent="0.3">
      <c r="A8" s="31"/>
      <c r="B8" s="32"/>
      <c r="C8" s="33"/>
      <c r="D8" s="33"/>
      <c r="E8" s="33"/>
      <c r="F8" s="31"/>
      <c r="G8" s="42"/>
      <c r="H8" s="114" t="e">
        <f>VLOOKUP($A8,Prevodi!$A:$J,$A$1,FALSE)</f>
        <v>#N/A</v>
      </c>
      <c r="I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8" s="52"/>
      <c r="K8" s="31"/>
      <c r="L8" s="28"/>
      <c r="M8" s="51"/>
      <c r="N8" s="51"/>
      <c r="O8" s="51"/>
      <c r="P8" s="51"/>
      <c r="Q8" s="28"/>
      <c r="R8" s="28"/>
      <c r="S8" s="28"/>
      <c r="T8" s="28"/>
      <c r="U8" s="28"/>
      <c r="V8" s="28"/>
    </row>
    <row r="9" spans="1:22" s="1" customFormat="1" ht="42" customHeight="1" thickBot="1" x14ac:dyDescent="0.3">
      <c r="A9" s="31"/>
      <c r="B9" s="32"/>
      <c r="C9" s="33"/>
      <c r="D9" s="33"/>
      <c r="E9" s="33"/>
      <c r="F9" s="31"/>
      <c r="G9" s="42"/>
      <c r="H9" s="114" t="e">
        <f>VLOOKUP($A9,Prevodi!$A:$J,$A$1,FALSE)</f>
        <v>#N/A</v>
      </c>
      <c r="I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9" s="52"/>
      <c r="K9" s="31"/>
      <c r="L9" s="28"/>
      <c r="M9" s="51"/>
      <c r="N9" s="51"/>
      <c r="O9" s="51"/>
      <c r="P9" s="51"/>
      <c r="Q9" s="28"/>
      <c r="R9" s="28"/>
      <c r="S9" s="28"/>
      <c r="T9" s="28"/>
      <c r="U9" s="28"/>
      <c r="V9" s="28"/>
    </row>
    <row r="10" spans="1:22" s="1" customFormat="1" ht="42" customHeight="1" thickBot="1" x14ac:dyDescent="0.3">
      <c r="A10" s="31"/>
      <c r="B10" s="32"/>
      <c r="C10" s="33"/>
      <c r="D10" s="33"/>
      <c r="E10" s="33"/>
      <c r="F10" s="31"/>
      <c r="G10" s="42"/>
      <c r="H10" s="114" t="e">
        <f>VLOOKUP($A10,Prevodi!$A:$J,$A$1,FALSE)</f>
        <v>#N/A</v>
      </c>
      <c r="I1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10" s="52"/>
      <c r="K10" s="31"/>
      <c r="L10" s="28"/>
      <c r="M10" s="51"/>
      <c r="N10" s="51"/>
      <c r="O10" s="51"/>
      <c r="P10" s="51"/>
      <c r="Q10" s="28"/>
      <c r="R10" s="28"/>
      <c r="S10" s="28"/>
      <c r="T10" s="28"/>
      <c r="U10" s="28"/>
      <c r="V10" s="28"/>
    </row>
    <row r="11" spans="1:22" s="1" customFormat="1" ht="120" customHeight="1" thickBot="1" x14ac:dyDescent="0.3">
      <c r="A11" s="31"/>
      <c r="B11" s="31">
        <v>10</v>
      </c>
      <c r="C11" s="31">
        <f>IF(ISERR(J11*1)=TRUE,0,B11)</f>
        <v>10</v>
      </c>
      <c r="D11" s="43">
        <f>C11/SUM(C11:C11)</f>
        <v>1</v>
      </c>
      <c r="E11" s="31">
        <f>IF(ISERR(D11*J11)=TRUE,0,D11*J11)</f>
        <v>0</v>
      </c>
      <c r="F11" s="31"/>
      <c r="G11" s="66" t="str">
        <f>VLOOKUP(1011,Prevodi!$A:$J,$A$1,FALSE)</f>
        <v>Descrip-tion of the situation:</v>
      </c>
      <c r="H11" s="115"/>
      <c r="I11" s="116"/>
      <c r="J11" s="61">
        <f>IF(ISERR( (VLOOKUP(I4,'OcLestvice(v1)'!$J$3:$K$14,2,FALSE))/10)=TRUE," /",     (VLOOKUP(I4,'OcLestvice(v1)'!$J$3:$K$14,2,FALSE))/10)</f>
        <v>0</v>
      </c>
      <c r="K11" s="31"/>
      <c r="L11" s="28"/>
      <c r="M11" s="28"/>
      <c r="N11" s="28"/>
      <c r="O11" s="28"/>
      <c r="P11" s="28"/>
      <c r="Q11" s="28"/>
      <c r="R11" s="28"/>
      <c r="S11" s="28"/>
      <c r="T11" s="28"/>
      <c r="U11" s="28"/>
      <c r="V11" s="28"/>
    </row>
    <row r="12" spans="1:22" ht="15.75" thickBot="1" x14ac:dyDescent="0.3">
      <c r="A12" s="30"/>
      <c r="B12" s="29"/>
      <c r="C12" s="29"/>
      <c r="D12" s="29"/>
      <c r="E12" s="29"/>
      <c r="F12" s="29"/>
      <c r="G12" s="29"/>
      <c r="H12" s="29"/>
      <c r="I12" s="29"/>
      <c r="J12" s="29"/>
      <c r="K12" s="26"/>
      <c r="L12" s="26"/>
      <c r="M12" s="26"/>
      <c r="N12" s="26"/>
      <c r="O12" s="26"/>
      <c r="P12" s="26"/>
      <c r="Q12" s="26"/>
      <c r="R12" s="26"/>
      <c r="S12" s="26"/>
      <c r="T12" s="26"/>
      <c r="U12" s="26"/>
      <c r="V12" s="26"/>
    </row>
    <row r="13" spans="1:22" ht="32.25" customHeight="1" thickBot="1" x14ac:dyDescent="0.3">
      <c r="A13" s="31">
        <v>1014</v>
      </c>
      <c r="B13" s="31"/>
      <c r="C13" s="62"/>
      <c r="D13" s="62"/>
      <c r="E13" s="40">
        <f>SUM(E21:E21)</f>
        <v>0</v>
      </c>
      <c r="F13" s="31"/>
      <c r="G13" s="63"/>
      <c r="H13" s="117" t="str">
        <f>VLOOKUP($A13,Prevodi!$A:$J,$A$1,FALSE)</f>
        <v>A2. Organisational structure and requirements</v>
      </c>
      <c r="I13" s="118"/>
      <c r="J13" s="65">
        <f>E13</f>
        <v>0</v>
      </c>
      <c r="K13" s="31"/>
      <c r="L13" s="26"/>
      <c r="M13" s="26"/>
      <c r="N13" s="26"/>
      <c r="O13" s="26"/>
      <c r="P13" s="26"/>
      <c r="Q13" s="26"/>
      <c r="R13" s="26"/>
      <c r="S13" s="26"/>
      <c r="T13" s="26"/>
      <c r="U13" s="26"/>
      <c r="V13" s="26"/>
    </row>
    <row r="14" spans="1:22" ht="15.75" thickBot="1" x14ac:dyDescent="0.3">
      <c r="A14" s="31"/>
      <c r="B14" s="31"/>
      <c r="C14" s="31"/>
      <c r="D14" s="31"/>
      <c r="E14" s="31"/>
      <c r="F14" s="31"/>
      <c r="G14" s="31"/>
      <c r="H14" s="31"/>
      <c r="I14" s="69">
        <v>1</v>
      </c>
      <c r="J14" s="31"/>
      <c r="K14" s="31"/>
      <c r="L14" s="26"/>
      <c r="M14" s="26"/>
      <c r="N14" s="26"/>
      <c r="O14" s="26"/>
      <c r="P14" s="26"/>
      <c r="Q14" s="26"/>
      <c r="R14" s="26"/>
      <c r="S14" s="26"/>
      <c r="T14" s="26"/>
      <c r="U14" s="26"/>
      <c r="V14" s="26"/>
    </row>
    <row r="15" spans="1:22" ht="42" customHeight="1" thickBot="1" x14ac:dyDescent="0.3">
      <c r="A15" s="31">
        <v>1015</v>
      </c>
      <c r="B15" s="32" t="s">
        <v>23</v>
      </c>
      <c r="C15" s="33" t="s">
        <v>25</v>
      </c>
      <c r="D15" s="33" t="s">
        <v>24</v>
      </c>
      <c r="E15" s="33" t="s">
        <v>26</v>
      </c>
      <c r="F15" s="31"/>
      <c r="G15" s="41" t="str">
        <f>LEFT(H13,SEARCH(".",H13))</f>
        <v>A2.</v>
      </c>
      <c r="H15" s="113" t="str">
        <f>VLOOKUP($A15,Prevodi!$A:$J,$A$1,FALSE)</f>
        <v>Our organization has a clearly defined organizational structure. Every employee clearly knows to whom they report for their work. Responsibilities and authorities are clearly defined. Job descriptions are up to date and clearly define the knowledge, skills, and other characteristics required for the position.</v>
      </c>
      <c r="I15" s="68" t="str">
        <f>VLOOKUP(1005,Prevodi!$A:$J,$A$1,FALSE)</f>
        <v>0) The description does not apply for the situation in our organization. We haven’t seriously thought about this area. There is still a lot of work to be done, we are at the very beginning.</v>
      </c>
      <c r="J15" s="52"/>
      <c r="K15" s="31"/>
      <c r="L15" s="26"/>
      <c r="M15" s="26"/>
      <c r="N15" s="26"/>
      <c r="O15" s="26"/>
      <c r="P15" s="26"/>
      <c r="Q15" s="26"/>
      <c r="R15" s="26"/>
      <c r="S15" s="26"/>
      <c r="T15" s="26"/>
      <c r="U15" s="26"/>
      <c r="V15" s="26"/>
    </row>
    <row r="16" spans="1:22" ht="42" customHeight="1" thickBot="1" x14ac:dyDescent="0.3">
      <c r="A16" s="31"/>
      <c r="B16" s="32"/>
      <c r="C16" s="33"/>
      <c r="D16" s="33"/>
      <c r="E16" s="33"/>
      <c r="F16" s="31"/>
      <c r="G16" s="42"/>
      <c r="H16" s="114" t="e">
        <f>VLOOKUP($A16,Prevodi!$A:$J,$A$1,FALSE)</f>
        <v>#N/A</v>
      </c>
      <c r="I16" s="68" t="str">
        <f>VLOOKUP(1006,Prevodi!$A:$J,$A$1,FALSE)</f>
        <v>1-2) Only a small part of the description applies to our organization. The approach is unclear, we operate by inertia. We have identified the need for action. We have started to discuss how to proceed.</v>
      </c>
      <c r="J16" s="52"/>
      <c r="K16" s="31"/>
      <c r="L16" s="26"/>
      <c r="M16" s="26"/>
      <c r="N16" s="26"/>
      <c r="O16" s="26"/>
      <c r="P16" s="26"/>
      <c r="Q16" s="26"/>
      <c r="R16" s="26"/>
      <c r="S16" s="26"/>
      <c r="T16" s="26"/>
      <c r="U16" s="26"/>
      <c r="V16" s="26"/>
    </row>
    <row r="17" spans="1:22" ht="42" customHeight="1" thickBot="1" x14ac:dyDescent="0.3">
      <c r="A17" s="31"/>
      <c r="B17" s="32"/>
      <c r="C17" s="33"/>
      <c r="D17" s="33"/>
      <c r="E17" s="33"/>
      <c r="F17" s="31"/>
      <c r="G17" s="42"/>
      <c r="H17" s="114" t="e">
        <f>VLOOKUP($A17,Prevodi!$A:$J,$A$1,FALSE)</f>
        <v>#N/A</v>
      </c>
      <c r="I1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17" s="52"/>
      <c r="K17" s="31"/>
      <c r="L17" s="26"/>
      <c r="M17" s="26"/>
      <c r="N17" s="26"/>
      <c r="O17" s="26"/>
      <c r="P17" s="26"/>
      <c r="Q17" s="26"/>
      <c r="R17" s="26"/>
      <c r="S17" s="26"/>
      <c r="T17" s="26"/>
      <c r="U17" s="26"/>
      <c r="V17" s="26"/>
    </row>
    <row r="18" spans="1:22" ht="42" customHeight="1" thickBot="1" x14ac:dyDescent="0.3">
      <c r="A18" s="31"/>
      <c r="B18" s="32"/>
      <c r="C18" s="33"/>
      <c r="D18" s="33"/>
      <c r="E18" s="33"/>
      <c r="F18" s="31"/>
      <c r="G18" s="42"/>
      <c r="H18" s="114" t="e">
        <f>VLOOKUP($A18,Prevodi!$A:$J,$A$1,FALSE)</f>
        <v>#N/A</v>
      </c>
      <c r="I1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18" s="52"/>
      <c r="K18" s="31"/>
      <c r="L18" s="26"/>
      <c r="M18" s="26"/>
      <c r="N18" s="26"/>
      <c r="O18" s="26"/>
      <c r="P18" s="26"/>
      <c r="Q18" s="26"/>
      <c r="R18" s="26"/>
      <c r="S18" s="26"/>
      <c r="T18" s="26"/>
      <c r="U18" s="26"/>
      <c r="V18" s="26"/>
    </row>
    <row r="19" spans="1:22" ht="42" customHeight="1" thickBot="1" x14ac:dyDescent="0.3">
      <c r="A19" s="31"/>
      <c r="B19" s="32"/>
      <c r="C19" s="33"/>
      <c r="D19" s="33"/>
      <c r="E19" s="33"/>
      <c r="F19" s="31"/>
      <c r="G19" s="42"/>
      <c r="H19" s="114" t="e">
        <f>VLOOKUP($A19,Prevodi!$A:$J,$A$1,FALSE)</f>
        <v>#N/A</v>
      </c>
      <c r="I1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19" s="52"/>
      <c r="K19" s="31"/>
      <c r="L19" s="26"/>
      <c r="M19" s="26"/>
      <c r="N19" s="26"/>
      <c r="O19" s="26"/>
      <c r="P19" s="26"/>
      <c r="Q19" s="26"/>
      <c r="R19" s="26"/>
      <c r="S19" s="26"/>
      <c r="T19" s="26"/>
      <c r="U19" s="26"/>
      <c r="V19" s="26"/>
    </row>
    <row r="20" spans="1:22" ht="42" customHeight="1" thickBot="1" x14ac:dyDescent="0.3">
      <c r="A20" s="31"/>
      <c r="B20" s="32"/>
      <c r="C20" s="33"/>
      <c r="D20" s="33"/>
      <c r="E20" s="33"/>
      <c r="F20" s="31"/>
      <c r="G20" s="42"/>
      <c r="H20" s="114" t="e">
        <f>VLOOKUP($A20,Prevodi!$A:$J,$A$1,FALSE)</f>
        <v>#N/A</v>
      </c>
      <c r="I2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20" s="52"/>
      <c r="K20" s="31"/>
      <c r="L20" s="26"/>
      <c r="M20" s="26"/>
      <c r="N20" s="26"/>
      <c r="O20" s="26"/>
      <c r="P20" s="26"/>
      <c r="Q20" s="26"/>
      <c r="R20" s="26"/>
      <c r="S20" s="26"/>
      <c r="T20" s="26"/>
      <c r="U20" s="26"/>
      <c r="V20" s="26"/>
    </row>
    <row r="21" spans="1:22" ht="120" customHeight="1" thickBot="1" x14ac:dyDescent="0.3">
      <c r="A21" s="31"/>
      <c r="B21" s="31">
        <v>10</v>
      </c>
      <c r="C21" s="31">
        <f>IF(ISERR(J21*1)=TRUE,0,B21)</f>
        <v>10</v>
      </c>
      <c r="D21" s="43">
        <f>C21/SUM(C21:C21)</f>
        <v>1</v>
      </c>
      <c r="E21" s="31">
        <f>IF(ISERR(D21*J21)=TRUE,0,D21*J21)</f>
        <v>0</v>
      </c>
      <c r="F21" s="31"/>
      <c r="G21" s="66" t="str">
        <f>VLOOKUP(1011,Prevodi!$A:$J,$A$1,FALSE)</f>
        <v>Descrip-tion of the situation:</v>
      </c>
      <c r="H21" s="115"/>
      <c r="I21" s="116"/>
      <c r="J21" s="61">
        <f>IF(ISERR( (VLOOKUP(I14,'OcLestvice(v1)'!$J$3:$K$14,2,FALSE))/10)=TRUE," /",     (VLOOKUP(I14,'OcLestvice(v1)'!$J$3:$K$14,2,FALSE))/10)</f>
        <v>0</v>
      </c>
      <c r="K21" s="31"/>
      <c r="L21" s="26"/>
      <c r="M21" s="26"/>
      <c r="N21" s="26"/>
      <c r="O21" s="26"/>
      <c r="P21" s="26"/>
      <c r="Q21" s="26"/>
      <c r="R21" s="26"/>
      <c r="S21" s="26"/>
      <c r="T21" s="26"/>
      <c r="U21" s="26"/>
      <c r="V21" s="26"/>
    </row>
    <row r="22" spans="1:22" ht="15.75" thickBot="1" x14ac:dyDescent="0.3">
      <c r="A22" s="30"/>
      <c r="B22" s="29"/>
      <c r="C22" s="29"/>
      <c r="D22" s="29"/>
      <c r="E22" s="29"/>
      <c r="F22" s="29"/>
      <c r="G22" s="29"/>
      <c r="H22" s="29"/>
      <c r="I22" s="29"/>
      <c r="J22" s="29"/>
      <c r="K22" s="26"/>
      <c r="L22" s="26"/>
      <c r="M22" s="26"/>
      <c r="N22" s="26"/>
      <c r="O22" s="26"/>
      <c r="P22" s="26"/>
      <c r="Q22" s="26"/>
      <c r="R22" s="26"/>
      <c r="S22" s="26"/>
      <c r="T22" s="26"/>
      <c r="U22" s="26"/>
      <c r="V22" s="26"/>
    </row>
    <row r="23" spans="1:22" ht="32.25" thickBot="1" x14ac:dyDescent="0.3">
      <c r="A23" s="31">
        <v>1016</v>
      </c>
      <c r="B23" s="31"/>
      <c r="C23" s="62"/>
      <c r="D23" s="62"/>
      <c r="E23" s="40">
        <f>SUM(E31:E31)</f>
        <v>0</v>
      </c>
      <c r="F23" s="31"/>
      <c r="G23" s="63"/>
      <c r="H23" s="117" t="str">
        <f>VLOOKUP($A23,Prevodi!$A:$J,$A$1,FALSE)</f>
        <v>A3. Rewards &amp; sanctions</v>
      </c>
      <c r="I23" s="118"/>
      <c r="J23" s="65">
        <f>E23</f>
        <v>0</v>
      </c>
      <c r="K23" s="31"/>
      <c r="L23" s="26"/>
      <c r="M23" s="26"/>
      <c r="N23" s="26"/>
      <c r="O23" s="26"/>
      <c r="P23" s="26"/>
      <c r="Q23" s="26"/>
      <c r="R23" s="26"/>
      <c r="S23" s="26"/>
      <c r="T23" s="26"/>
      <c r="U23" s="26"/>
      <c r="V23" s="26"/>
    </row>
    <row r="24" spans="1:22" ht="15.75" thickBot="1" x14ac:dyDescent="0.3">
      <c r="A24" s="31"/>
      <c r="B24" s="31"/>
      <c r="C24" s="31"/>
      <c r="D24" s="31"/>
      <c r="E24" s="31"/>
      <c r="F24" s="31"/>
      <c r="G24" s="31"/>
      <c r="H24" s="31"/>
      <c r="I24" s="69">
        <v>1</v>
      </c>
      <c r="J24" s="31"/>
      <c r="K24" s="31"/>
      <c r="L24" s="26"/>
      <c r="M24" s="26"/>
      <c r="N24" s="26"/>
      <c r="O24" s="26"/>
      <c r="P24" s="26"/>
      <c r="Q24" s="26"/>
      <c r="R24" s="26"/>
      <c r="S24" s="26"/>
      <c r="T24" s="26"/>
      <c r="U24" s="26"/>
      <c r="V24" s="26"/>
    </row>
    <row r="25" spans="1:22" ht="42" customHeight="1" thickBot="1" x14ac:dyDescent="0.3">
      <c r="A25" s="31">
        <v>1017</v>
      </c>
      <c r="B25" s="32" t="s">
        <v>23</v>
      </c>
      <c r="C25" s="33" t="s">
        <v>25</v>
      </c>
      <c r="D25" s="33" t="s">
        <v>24</v>
      </c>
      <c r="E25" s="33" t="s">
        <v>26</v>
      </c>
      <c r="F25" s="31"/>
      <c r="G25" s="41" t="str">
        <f>LEFT(H23,SEARCH(".",H23))</f>
        <v>A3.</v>
      </c>
      <c r="H25" s="113" t="str">
        <f>VLOOKUP($A25,Prevodi!$A:$J,$A$1,FALSE)</f>
        <v>In our organization, we have a clear and transparent reward system. The salary system is adequate both in terms of basic salaries as well as in regard of rewarding performance. For successful work the employees are also recognized with intangible rewards.</v>
      </c>
      <c r="I25" s="68" t="str">
        <f>VLOOKUP(1005,Prevodi!$A:$J,$A$1,FALSE)</f>
        <v>0) The description does not apply for the situation in our organization. We haven’t seriously thought about this area. There is still a lot of work to be done, we are at the very beginning.</v>
      </c>
      <c r="J25" s="52"/>
      <c r="K25" s="31"/>
      <c r="L25" s="26"/>
      <c r="M25" s="26"/>
      <c r="N25" s="26"/>
      <c r="O25" s="26"/>
      <c r="P25" s="26"/>
      <c r="Q25" s="26"/>
      <c r="R25" s="26"/>
      <c r="S25" s="26"/>
      <c r="T25" s="26"/>
      <c r="U25" s="26"/>
      <c r="V25" s="26"/>
    </row>
    <row r="26" spans="1:22" ht="42" customHeight="1" thickBot="1" x14ac:dyDescent="0.3">
      <c r="A26" s="31"/>
      <c r="B26" s="32"/>
      <c r="C26" s="33"/>
      <c r="D26" s="33"/>
      <c r="E26" s="33"/>
      <c r="F26" s="31"/>
      <c r="G26" s="42"/>
      <c r="H26" s="114" t="e">
        <f>VLOOKUP($A26,Prevodi!$A:$J,$A$1,FALSE)</f>
        <v>#N/A</v>
      </c>
      <c r="I26" s="68" t="str">
        <f>VLOOKUP(1006,Prevodi!$A:$J,$A$1,FALSE)</f>
        <v>1-2) Only a small part of the description applies to our organization. The approach is unclear, we operate by inertia. We have identified the need for action. We have started to discuss how to proceed.</v>
      </c>
      <c r="J26" s="52"/>
      <c r="K26" s="31"/>
      <c r="L26" s="26"/>
      <c r="M26" s="26"/>
      <c r="N26" s="26"/>
      <c r="O26" s="26"/>
      <c r="P26" s="26"/>
      <c r="Q26" s="26"/>
      <c r="R26" s="26"/>
      <c r="S26" s="26"/>
      <c r="T26" s="26"/>
      <c r="U26" s="26"/>
      <c r="V26" s="26"/>
    </row>
    <row r="27" spans="1:22" ht="42" customHeight="1" thickBot="1" x14ac:dyDescent="0.3">
      <c r="A27" s="31"/>
      <c r="B27" s="32"/>
      <c r="C27" s="33"/>
      <c r="D27" s="33"/>
      <c r="E27" s="33"/>
      <c r="F27" s="31"/>
      <c r="G27" s="42"/>
      <c r="H27" s="114" t="e">
        <f>VLOOKUP($A27,Prevodi!$A:$J,$A$1,FALSE)</f>
        <v>#N/A</v>
      </c>
      <c r="I2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27" s="52"/>
      <c r="K27" s="31"/>
      <c r="L27" s="26"/>
      <c r="M27" s="26"/>
      <c r="N27" s="26"/>
      <c r="O27" s="26"/>
      <c r="P27" s="26"/>
      <c r="Q27" s="26"/>
      <c r="R27" s="26"/>
      <c r="S27" s="26"/>
      <c r="T27" s="26"/>
      <c r="U27" s="26"/>
      <c r="V27" s="26"/>
    </row>
    <row r="28" spans="1:22" ht="42" customHeight="1" thickBot="1" x14ac:dyDescent="0.3">
      <c r="A28" s="31"/>
      <c r="B28" s="32"/>
      <c r="C28" s="33"/>
      <c r="D28" s="33"/>
      <c r="E28" s="33"/>
      <c r="F28" s="31"/>
      <c r="G28" s="42"/>
      <c r="H28" s="114" t="e">
        <f>VLOOKUP($A28,Prevodi!$A:$J,$A$1,FALSE)</f>
        <v>#N/A</v>
      </c>
      <c r="I2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28" s="52"/>
      <c r="K28" s="31"/>
      <c r="L28" s="26"/>
      <c r="M28" s="26"/>
      <c r="N28" s="26"/>
      <c r="O28" s="26"/>
      <c r="P28" s="26"/>
      <c r="Q28" s="26"/>
      <c r="R28" s="26"/>
      <c r="S28" s="26"/>
      <c r="T28" s="26"/>
      <c r="U28" s="26"/>
      <c r="V28" s="26"/>
    </row>
    <row r="29" spans="1:22" ht="42" customHeight="1" thickBot="1" x14ac:dyDescent="0.3">
      <c r="A29" s="31"/>
      <c r="B29" s="32"/>
      <c r="C29" s="33"/>
      <c r="D29" s="33"/>
      <c r="E29" s="33"/>
      <c r="F29" s="31"/>
      <c r="G29" s="42"/>
      <c r="H29" s="114" t="e">
        <f>VLOOKUP($A29,Prevodi!$A:$J,$A$1,FALSE)</f>
        <v>#N/A</v>
      </c>
      <c r="I2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29" s="52"/>
      <c r="K29" s="31"/>
      <c r="L29" s="26"/>
      <c r="M29" s="26"/>
      <c r="N29" s="26"/>
      <c r="O29" s="26"/>
      <c r="P29" s="26"/>
      <c r="Q29" s="26"/>
      <c r="R29" s="26"/>
      <c r="S29" s="26"/>
      <c r="T29" s="26"/>
      <c r="U29" s="26"/>
      <c r="V29" s="26"/>
    </row>
    <row r="30" spans="1:22" ht="42" customHeight="1" thickBot="1" x14ac:dyDescent="0.3">
      <c r="A30" s="31"/>
      <c r="B30" s="32"/>
      <c r="C30" s="33"/>
      <c r="D30" s="33"/>
      <c r="E30" s="33"/>
      <c r="F30" s="31"/>
      <c r="G30" s="42"/>
      <c r="H30" s="114" t="e">
        <f>VLOOKUP($A30,Prevodi!$A:$J,$A$1,FALSE)</f>
        <v>#N/A</v>
      </c>
      <c r="I3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30" s="52"/>
      <c r="K30" s="31"/>
      <c r="L30" s="26"/>
      <c r="M30" s="26"/>
      <c r="N30" s="26"/>
      <c r="O30" s="26"/>
      <c r="P30" s="26"/>
      <c r="Q30" s="26"/>
      <c r="R30" s="26"/>
      <c r="S30" s="26"/>
      <c r="T30" s="26"/>
      <c r="U30" s="26"/>
      <c r="V30" s="26"/>
    </row>
    <row r="31" spans="1:22" ht="120" customHeight="1" thickBot="1" x14ac:dyDescent="0.3">
      <c r="A31" s="31"/>
      <c r="B31" s="31">
        <v>10</v>
      </c>
      <c r="C31" s="31">
        <f>IF(ISERR(J31*1)=TRUE,0,B31)</f>
        <v>10</v>
      </c>
      <c r="D31" s="43">
        <f>C31/SUM(C31:C31)</f>
        <v>1</v>
      </c>
      <c r="E31" s="31">
        <f>IF(ISERR(D31*J31)=TRUE,0,D31*J31)</f>
        <v>0</v>
      </c>
      <c r="F31" s="31"/>
      <c r="G31" s="66" t="str">
        <f>VLOOKUP(1011,Prevodi!$A:$J,$A$1,FALSE)</f>
        <v>Descrip-tion of the situation:</v>
      </c>
      <c r="H31" s="115"/>
      <c r="I31" s="116"/>
      <c r="J31" s="61">
        <f>IF(ISERR( (VLOOKUP(I24,'OcLestvice(v1)'!$J$3:$K$14,2,FALSE))/10)=TRUE," /",     (VLOOKUP(I24,'OcLestvice(v1)'!$J$3:$K$14,2,FALSE))/10)</f>
        <v>0</v>
      </c>
      <c r="K31" s="31"/>
      <c r="L31" s="26"/>
      <c r="M31" s="26"/>
      <c r="N31" s="26"/>
      <c r="O31" s="26"/>
      <c r="P31" s="26"/>
      <c r="Q31" s="26"/>
      <c r="R31" s="26"/>
      <c r="S31" s="26"/>
      <c r="T31" s="26"/>
      <c r="U31" s="26"/>
      <c r="V31" s="26"/>
    </row>
    <row r="32" spans="1:22" ht="15.75" thickBot="1" x14ac:dyDescent="0.3">
      <c r="A32" s="30"/>
      <c r="B32" s="29"/>
      <c r="C32" s="29"/>
      <c r="D32" s="29"/>
      <c r="E32" s="29"/>
      <c r="F32" s="29"/>
      <c r="G32" s="29"/>
      <c r="H32" s="29"/>
      <c r="I32" s="29"/>
      <c r="J32" s="29"/>
      <c r="K32" s="26"/>
      <c r="L32" s="26"/>
      <c r="M32" s="26"/>
      <c r="N32" s="26"/>
      <c r="O32" s="26"/>
      <c r="P32" s="26"/>
      <c r="Q32" s="26"/>
      <c r="R32" s="26"/>
      <c r="S32" s="26"/>
      <c r="T32" s="26"/>
      <c r="U32" s="26"/>
      <c r="V32" s="26"/>
    </row>
    <row r="33" spans="1:22" ht="32.25" customHeight="1" thickBot="1" x14ac:dyDescent="0.3">
      <c r="A33" s="31">
        <v>1018</v>
      </c>
      <c r="B33" s="31"/>
      <c r="C33" s="62"/>
      <c r="D33" s="62"/>
      <c r="E33" s="40">
        <f>SUM(E41:E41)</f>
        <v>0</v>
      </c>
      <c r="F33" s="31"/>
      <c r="G33" s="63"/>
      <c r="H33" s="117" t="str">
        <f>VLOOKUP($A33,Prevodi!$A:$J,$A$1,FALSE)</f>
        <v>A4. Legal affairs</v>
      </c>
      <c r="I33" s="118"/>
      <c r="J33" s="65">
        <f>E33</f>
        <v>0</v>
      </c>
      <c r="K33" s="31"/>
      <c r="L33" s="26"/>
      <c r="M33" s="26"/>
      <c r="N33" s="26"/>
      <c r="O33" s="26"/>
      <c r="P33" s="26"/>
      <c r="Q33" s="26"/>
      <c r="R33" s="26"/>
      <c r="S33" s="26"/>
      <c r="T33" s="26"/>
      <c r="U33" s="26"/>
      <c r="V33" s="26"/>
    </row>
    <row r="34" spans="1:22" ht="15.75" thickBot="1" x14ac:dyDescent="0.3">
      <c r="A34" s="31"/>
      <c r="B34" s="31"/>
      <c r="C34" s="31"/>
      <c r="D34" s="31"/>
      <c r="E34" s="31"/>
      <c r="F34" s="31"/>
      <c r="G34" s="31"/>
      <c r="H34" s="31"/>
      <c r="I34" s="69">
        <v>1</v>
      </c>
      <c r="J34" s="31"/>
      <c r="K34" s="31"/>
      <c r="L34" s="26"/>
      <c r="M34" s="26"/>
      <c r="N34" s="26"/>
      <c r="O34" s="26"/>
      <c r="P34" s="26"/>
      <c r="Q34" s="26"/>
      <c r="R34" s="26"/>
      <c r="S34" s="26"/>
      <c r="T34" s="26"/>
      <c r="U34" s="26"/>
      <c r="V34" s="26"/>
    </row>
    <row r="35" spans="1:22" ht="42" customHeight="1" thickBot="1" x14ac:dyDescent="0.3">
      <c r="A35" s="31">
        <v>1019</v>
      </c>
      <c r="B35" s="32" t="s">
        <v>23</v>
      </c>
      <c r="C35" s="33" t="s">
        <v>25</v>
      </c>
      <c r="D35" s="33" t="s">
        <v>24</v>
      </c>
      <c r="E35" s="33" t="s">
        <v>26</v>
      </c>
      <c r="F35" s="31"/>
      <c r="G35" s="41" t="str">
        <f>LEFT(H33,SEARCH(".",H33))</f>
        <v>A4.</v>
      </c>
      <c r="H35" s="113" t="str">
        <f>VLOOKUP($A35,Prevodi!$A:$J,$A$1,FALSE)</f>
        <v>Procedures regarding the employees are verified from the legal point of view and supported with appropriate documents. Proceedings are based on laws and regulations as well as on internal documents, which are adapted as necessary. The question of collective agreement and relations with labour organizations / representatives are properly dealt with.</v>
      </c>
      <c r="I35" s="68" t="str">
        <f>VLOOKUP(1005,Prevodi!$A:$J,$A$1,FALSE)</f>
        <v>0) The description does not apply for the situation in our organization. We haven’t seriously thought about this area. There is still a lot of work to be done, we are at the very beginning.</v>
      </c>
      <c r="J35" s="52"/>
      <c r="K35" s="31"/>
      <c r="L35" s="26"/>
      <c r="M35" s="26"/>
      <c r="N35" s="26"/>
      <c r="O35" s="26"/>
      <c r="P35" s="26"/>
      <c r="Q35" s="26"/>
      <c r="R35" s="26"/>
      <c r="S35" s="26"/>
      <c r="T35" s="26"/>
      <c r="U35" s="26"/>
      <c r="V35" s="26"/>
    </row>
    <row r="36" spans="1:22" ht="42" customHeight="1" thickBot="1" x14ac:dyDescent="0.3">
      <c r="A36" s="31"/>
      <c r="B36" s="32"/>
      <c r="C36" s="33"/>
      <c r="D36" s="33"/>
      <c r="E36" s="33"/>
      <c r="F36" s="31"/>
      <c r="G36" s="42"/>
      <c r="H36" s="114" t="e">
        <f>VLOOKUP($A36,Prevodi!$A:$J,$A$1,FALSE)</f>
        <v>#N/A</v>
      </c>
      <c r="I36" s="68" t="str">
        <f>VLOOKUP(1006,Prevodi!$A:$J,$A$1,FALSE)</f>
        <v>1-2) Only a small part of the description applies to our organization. The approach is unclear, we operate by inertia. We have identified the need for action. We have started to discuss how to proceed.</v>
      </c>
      <c r="J36" s="52"/>
      <c r="K36" s="31"/>
      <c r="L36" s="26"/>
      <c r="M36" s="26"/>
      <c r="N36" s="26"/>
      <c r="O36" s="26"/>
      <c r="P36" s="26"/>
      <c r="Q36" s="26"/>
      <c r="R36" s="26"/>
      <c r="S36" s="26"/>
      <c r="T36" s="26"/>
      <c r="U36" s="26"/>
      <c r="V36" s="26"/>
    </row>
    <row r="37" spans="1:22" ht="42" customHeight="1" thickBot="1" x14ac:dyDescent="0.3">
      <c r="A37" s="31"/>
      <c r="B37" s="32"/>
      <c r="C37" s="33"/>
      <c r="D37" s="33"/>
      <c r="E37" s="33"/>
      <c r="F37" s="31"/>
      <c r="G37" s="42"/>
      <c r="H37" s="114" t="e">
        <f>VLOOKUP($A37,Prevodi!$A:$J,$A$1,FALSE)</f>
        <v>#N/A</v>
      </c>
      <c r="I3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37" s="52"/>
      <c r="K37" s="31"/>
      <c r="L37" s="26"/>
      <c r="M37" s="26"/>
      <c r="N37" s="26"/>
      <c r="O37" s="26"/>
      <c r="P37" s="26"/>
      <c r="Q37" s="26"/>
      <c r="R37" s="26"/>
      <c r="S37" s="26"/>
      <c r="T37" s="26"/>
      <c r="U37" s="26"/>
      <c r="V37" s="26"/>
    </row>
    <row r="38" spans="1:22" ht="42" customHeight="1" thickBot="1" x14ac:dyDescent="0.3">
      <c r="A38" s="31"/>
      <c r="B38" s="32"/>
      <c r="C38" s="33"/>
      <c r="D38" s="33"/>
      <c r="E38" s="33"/>
      <c r="F38" s="31"/>
      <c r="G38" s="42"/>
      <c r="H38" s="114" t="e">
        <f>VLOOKUP($A38,Prevodi!$A:$J,$A$1,FALSE)</f>
        <v>#N/A</v>
      </c>
      <c r="I3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38" s="52"/>
      <c r="K38" s="31"/>
      <c r="L38" s="26"/>
      <c r="M38" s="26"/>
      <c r="N38" s="26"/>
      <c r="O38" s="26"/>
      <c r="P38" s="26"/>
      <c r="Q38" s="26"/>
      <c r="R38" s="26"/>
      <c r="S38" s="26"/>
      <c r="T38" s="26"/>
      <c r="U38" s="26"/>
      <c r="V38" s="26"/>
    </row>
    <row r="39" spans="1:22" ht="42" customHeight="1" thickBot="1" x14ac:dyDescent="0.3">
      <c r="A39" s="31"/>
      <c r="B39" s="32"/>
      <c r="C39" s="33"/>
      <c r="D39" s="33"/>
      <c r="E39" s="33"/>
      <c r="F39" s="31"/>
      <c r="G39" s="42"/>
      <c r="H39" s="114" t="e">
        <f>VLOOKUP($A39,Prevodi!$A:$J,$A$1,FALSE)</f>
        <v>#N/A</v>
      </c>
      <c r="I3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39" s="52"/>
      <c r="K39" s="31"/>
      <c r="L39" s="26"/>
      <c r="M39" s="26"/>
      <c r="N39" s="26"/>
      <c r="O39" s="26"/>
      <c r="P39" s="26"/>
      <c r="Q39" s="26"/>
      <c r="R39" s="26"/>
      <c r="S39" s="26"/>
      <c r="T39" s="26"/>
      <c r="U39" s="26"/>
      <c r="V39" s="26"/>
    </row>
    <row r="40" spans="1:22" ht="42" customHeight="1" thickBot="1" x14ac:dyDescent="0.3">
      <c r="A40" s="31"/>
      <c r="B40" s="32"/>
      <c r="C40" s="33"/>
      <c r="D40" s="33"/>
      <c r="E40" s="33"/>
      <c r="F40" s="31"/>
      <c r="G40" s="42"/>
      <c r="H40" s="114" t="e">
        <f>VLOOKUP($A40,Prevodi!$A:$J,$A$1,FALSE)</f>
        <v>#N/A</v>
      </c>
      <c r="I4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40" s="52"/>
      <c r="K40" s="31"/>
      <c r="L40" s="26"/>
      <c r="M40" s="26"/>
      <c r="N40" s="26"/>
      <c r="O40" s="26"/>
      <c r="P40" s="26"/>
      <c r="Q40" s="26"/>
      <c r="R40" s="26"/>
      <c r="S40" s="26"/>
      <c r="T40" s="26"/>
      <c r="U40" s="26"/>
      <c r="V40" s="26"/>
    </row>
    <row r="41" spans="1:22" ht="120" customHeight="1" thickBot="1" x14ac:dyDescent="0.3">
      <c r="A41" s="31"/>
      <c r="B41" s="31">
        <v>10</v>
      </c>
      <c r="C41" s="31">
        <f>IF(ISERR(J41*1)=TRUE,0,B41)</f>
        <v>10</v>
      </c>
      <c r="D41" s="43">
        <f>C41/SUM(C41:C41)</f>
        <v>1</v>
      </c>
      <c r="E41" s="31">
        <f>IF(ISERR(D41*J41)=TRUE,0,D41*J41)</f>
        <v>0</v>
      </c>
      <c r="F41" s="31"/>
      <c r="G41" s="66" t="str">
        <f>VLOOKUP(1011,Prevodi!$A:$J,$A$1,FALSE)</f>
        <v>Descrip-tion of the situation:</v>
      </c>
      <c r="H41" s="115"/>
      <c r="I41" s="116"/>
      <c r="J41" s="61">
        <f>IF(ISERR( (VLOOKUP(I34,'OcLestvice(v1)'!$J$3:$K$14,2,FALSE))/10)=TRUE," /",     (VLOOKUP(I34,'OcLestvice(v1)'!$J$3:$K$14,2,FALSE))/10)</f>
        <v>0</v>
      </c>
      <c r="K41" s="31"/>
      <c r="L41" s="26"/>
      <c r="M41" s="26"/>
      <c r="N41" s="26"/>
      <c r="O41" s="26"/>
      <c r="P41" s="26"/>
      <c r="Q41" s="26"/>
      <c r="R41" s="26"/>
      <c r="S41" s="26"/>
      <c r="T41" s="26"/>
      <c r="U41" s="26"/>
      <c r="V41" s="26"/>
    </row>
    <row r="42" spans="1:22" ht="15.75" thickBot="1" x14ac:dyDescent="0.3">
      <c r="A42" s="30"/>
      <c r="B42" s="29"/>
      <c r="C42" s="29"/>
      <c r="D42" s="29"/>
      <c r="E42" s="29"/>
      <c r="F42" s="29"/>
      <c r="G42" s="29"/>
      <c r="H42" s="29"/>
      <c r="I42" s="29"/>
      <c r="J42" s="29"/>
      <c r="K42" s="26"/>
      <c r="L42" s="26"/>
      <c r="M42" s="26"/>
      <c r="N42" s="26"/>
      <c r="O42" s="26"/>
      <c r="P42" s="26"/>
      <c r="Q42" s="26"/>
      <c r="R42" s="26"/>
      <c r="S42" s="26"/>
      <c r="T42" s="26"/>
      <c r="U42" s="26"/>
      <c r="V42" s="26"/>
    </row>
    <row r="43" spans="1:22" ht="32.25" customHeight="1" thickBot="1" x14ac:dyDescent="0.3">
      <c r="A43" s="31">
        <v>1020</v>
      </c>
      <c r="B43" s="31"/>
      <c r="C43" s="62"/>
      <c r="D43" s="62"/>
      <c r="E43" s="40">
        <f>SUM(E51:E51)</f>
        <v>0</v>
      </c>
      <c r="F43" s="31"/>
      <c r="G43" s="63"/>
      <c r="H43" s="117" t="str">
        <f>VLOOKUP($A43,Prevodi!$A:$J,$A$1,FALSE)</f>
        <v>A5. HR administration</v>
      </c>
      <c r="I43" s="118"/>
      <c r="J43" s="65">
        <f>E43</f>
        <v>0</v>
      </c>
      <c r="K43" s="31"/>
      <c r="L43" s="26"/>
      <c r="M43" s="26"/>
      <c r="N43" s="26"/>
      <c r="O43" s="26"/>
      <c r="P43" s="26"/>
      <c r="Q43" s="26"/>
      <c r="R43" s="26"/>
      <c r="S43" s="26"/>
      <c r="T43" s="26"/>
      <c r="U43" s="26"/>
      <c r="V43" s="26"/>
    </row>
    <row r="44" spans="1:22" ht="15.75" thickBot="1" x14ac:dyDescent="0.3">
      <c r="A44" s="31"/>
      <c r="B44" s="31"/>
      <c r="C44" s="31"/>
      <c r="D44" s="31"/>
      <c r="E44" s="31"/>
      <c r="F44" s="31"/>
      <c r="G44" s="31"/>
      <c r="H44" s="31"/>
      <c r="I44" s="69">
        <v>1</v>
      </c>
      <c r="J44" s="31"/>
      <c r="K44" s="31"/>
      <c r="L44" s="26"/>
      <c r="M44" s="26"/>
      <c r="N44" s="26"/>
      <c r="O44" s="26"/>
      <c r="P44" s="26"/>
      <c r="Q44" s="26"/>
      <c r="R44" s="26"/>
      <c r="S44" s="26"/>
      <c r="T44" s="26"/>
      <c r="U44" s="26"/>
      <c r="V44" s="26"/>
    </row>
    <row r="45" spans="1:22" ht="42" customHeight="1" thickBot="1" x14ac:dyDescent="0.3">
      <c r="A45" s="31">
        <v>1021</v>
      </c>
      <c r="B45" s="32" t="s">
        <v>23</v>
      </c>
      <c r="C45" s="33" t="s">
        <v>25</v>
      </c>
      <c r="D45" s="33" t="s">
        <v>24</v>
      </c>
      <c r="E45" s="33" t="s">
        <v>26</v>
      </c>
      <c r="F45" s="31"/>
      <c r="G45" s="41" t="str">
        <f>LEFT(H43,SEARCH(".",H43))</f>
        <v>A5.</v>
      </c>
      <c r="H45" s="113" t="str">
        <f>VLOOKUP($A45,Prevodi!$A:$J,$A$1,FALSE)</f>
        <v>Administrative procedures are clearly defined. Documents are properly archived, so that the possibility of destruction or loss is minimal. We ensure the traceability of the delivery of important documents. Staff information system covers all HR processes and is connected within HR, as well as with other relevant parts of the information system. Both, the administrative procedures, as well as information system, enable the implementation of regulations on the protection of personal data.</v>
      </c>
      <c r="I45" s="68" t="str">
        <f>VLOOKUP(1005,Prevodi!$A:$J,$A$1,FALSE)</f>
        <v>0) The description does not apply for the situation in our organization. We haven’t seriously thought about this area. There is still a lot of work to be done, we are at the very beginning.</v>
      </c>
      <c r="J45" s="52"/>
      <c r="K45" s="31"/>
      <c r="L45" s="26"/>
      <c r="M45" s="26"/>
      <c r="N45" s="26"/>
      <c r="O45" s="26"/>
      <c r="P45" s="26"/>
      <c r="Q45" s="26"/>
      <c r="R45" s="26"/>
      <c r="S45" s="26"/>
      <c r="T45" s="26"/>
      <c r="U45" s="26"/>
      <c r="V45" s="26"/>
    </row>
    <row r="46" spans="1:22" ht="42" customHeight="1" thickBot="1" x14ac:dyDescent="0.3">
      <c r="A46" s="31"/>
      <c r="B46" s="32"/>
      <c r="C46" s="33"/>
      <c r="D46" s="33"/>
      <c r="E46" s="33"/>
      <c r="F46" s="31"/>
      <c r="G46" s="42"/>
      <c r="H46" s="114" t="e">
        <f>VLOOKUP($A46,Prevodi!$A:$J,$A$1,FALSE)</f>
        <v>#N/A</v>
      </c>
      <c r="I46" s="68" t="str">
        <f>VLOOKUP(1006,Prevodi!$A:$J,$A$1,FALSE)</f>
        <v>1-2) Only a small part of the description applies to our organization. The approach is unclear, we operate by inertia. We have identified the need for action. We have started to discuss how to proceed.</v>
      </c>
      <c r="J46" s="52"/>
      <c r="K46" s="31"/>
      <c r="L46" s="26"/>
      <c r="M46" s="26"/>
      <c r="N46" s="26"/>
      <c r="O46" s="26"/>
      <c r="P46" s="26"/>
      <c r="Q46" s="26"/>
      <c r="R46" s="26"/>
      <c r="S46" s="26"/>
      <c r="T46" s="26"/>
      <c r="U46" s="26"/>
      <c r="V46" s="26"/>
    </row>
    <row r="47" spans="1:22" ht="42" customHeight="1" thickBot="1" x14ac:dyDescent="0.3">
      <c r="A47" s="31"/>
      <c r="B47" s="32"/>
      <c r="C47" s="33"/>
      <c r="D47" s="33"/>
      <c r="E47" s="33"/>
      <c r="F47" s="31"/>
      <c r="G47" s="42"/>
      <c r="H47" s="114" t="e">
        <f>VLOOKUP($A47,Prevodi!$A:$J,$A$1,FALSE)</f>
        <v>#N/A</v>
      </c>
      <c r="I4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47" s="52"/>
      <c r="K47" s="31"/>
      <c r="L47" s="26"/>
      <c r="M47" s="26"/>
      <c r="N47" s="26"/>
      <c r="O47" s="26"/>
      <c r="P47" s="26"/>
      <c r="Q47" s="26"/>
      <c r="R47" s="26"/>
      <c r="S47" s="26"/>
      <c r="T47" s="26"/>
      <c r="U47" s="26"/>
      <c r="V47" s="26"/>
    </row>
    <row r="48" spans="1:22" ht="42" customHeight="1" thickBot="1" x14ac:dyDescent="0.3">
      <c r="A48" s="31"/>
      <c r="B48" s="32"/>
      <c r="C48" s="33"/>
      <c r="D48" s="33"/>
      <c r="E48" s="33"/>
      <c r="F48" s="31"/>
      <c r="G48" s="42"/>
      <c r="H48" s="114" t="e">
        <f>VLOOKUP($A48,Prevodi!$A:$J,$A$1,FALSE)</f>
        <v>#N/A</v>
      </c>
      <c r="I4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48" s="52"/>
      <c r="K48" s="31"/>
      <c r="L48" s="26"/>
      <c r="M48" s="26"/>
      <c r="N48" s="26"/>
      <c r="O48" s="26"/>
      <c r="P48" s="26"/>
      <c r="Q48" s="26"/>
      <c r="R48" s="26"/>
      <c r="S48" s="26"/>
      <c r="T48" s="26"/>
      <c r="U48" s="26"/>
      <c r="V48" s="26"/>
    </row>
    <row r="49" spans="1:22" ht="42" customHeight="1" thickBot="1" x14ac:dyDescent="0.3">
      <c r="A49" s="31"/>
      <c r="B49" s="32"/>
      <c r="C49" s="33"/>
      <c r="D49" s="33"/>
      <c r="E49" s="33"/>
      <c r="F49" s="31"/>
      <c r="G49" s="42"/>
      <c r="H49" s="114" t="e">
        <f>VLOOKUP($A49,Prevodi!$A:$J,$A$1,FALSE)</f>
        <v>#N/A</v>
      </c>
      <c r="I4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49" s="52"/>
      <c r="K49" s="31"/>
      <c r="L49" s="26"/>
      <c r="M49" s="26"/>
      <c r="N49" s="26"/>
      <c r="O49" s="26"/>
      <c r="P49" s="26"/>
      <c r="Q49" s="26"/>
      <c r="R49" s="26"/>
      <c r="S49" s="26"/>
      <c r="T49" s="26"/>
      <c r="U49" s="26"/>
      <c r="V49" s="26"/>
    </row>
    <row r="50" spans="1:22" ht="42" customHeight="1" thickBot="1" x14ac:dyDescent="0.3">
      <c r="A50" s="31"/>
      <c r="B50" s="32"/>
      <c r="C50" s="33"/>
      <c r="D50" s="33"/>
      <c r="E50" s="33"/>
      <c r="F50" s="31"/>
      <c r="G50" s="42"/>
      <c r="H50" s="114" t="e">
        <f>VLOOKUP($A50,Prevodi!$A:$J,$A$1,FALSE)</f>
        <v>#N/A</v>
      </c>
      <c r="I5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50" s="52"/>
      <c r="K50" s="31"/>
      <c r="L50" s="26"/>
      <c r="M50" s="26"/>
      <c r="N50" s="26"/>
      <c r="O50" s="26"/>
      <c r="P50" s="26"/>
      <c r="Q50" s="26"/>
      <c r="R50" s="26"/>
      <c r="S50" s="26"/>
      <c r="T50" s="26"/>
      <c r="U50" s="26"/>
      <c r="V50" s="26"/>
    </row>
    <row r="51" spans="1:22" ht="120" customHeight="1" thickBot="1" x14ac:dyDescent="0.3">
      <c r="A51" s="31"/>
      <c r="B51" s="31">
        <v>10</v>
      </c>
      <c r="C51" s="31">
        <f>IF(ISERR(J51*1)=TRUE,0,B51)</f>
        <v>10</v>
      </c>
      <c r="D51" s="43">
        <f>C51/SUM(C51:C51)</f>
        <v>1</v>
      </c>
      <c r="E51" s="31">
        <f>IF(ISERR(D51*J51)=TRUE,0,D51*J51)</f>
        <v>0</v>
      </c>
      <c r="F51" s="31"/>
      <c r="G51" s="66" t="str">
        <f>VLOOKUP(1011,Prevodi!$A:$J,$A$1,FALSE)</f>
        <v>Descrip-tion of the situation:</v>
      </c>
      <c r="H51" s="115"/>
      <c r="I51" s="116"/>
      <c r="J51" s="61">
        <f>IF(ISERR( (VLOOKUP(I44,'OcLestvice(v1)'!$J$3:$K$14,2,FALSE))/10)=TRUE," /",     (VLOOKUP(I44,'OcLestvice(v1)'!$J$3:$K$14,2,FALSE))/10)</f>
        <v>0</v>
      </c>
      <c r="K51" s="31"/>
      <c r="L51" s="26"/>
      <c r="M51" s="26"/>
      <c r="N51" s="26"/>
      <c r="O51" s="26"/>
      <c r="P51" s="26"/>
      <c r="Q51" s="26"/>
      <c r="R51" s="26"/>
      <c r="S51" s="26"/>
      <c r="T51" s="26"/>
      <c r="U51" s="26"/>
      <c r="V51" s="26"/>
    </row>
    <row r="52" spans="1:22" ht="15.75" thickBot="1" x14ac:dyDescent="0.3">
      <c r="A52" s="30"/>
      <c r="B52" s="29"/>
      <c r="C52" s="29"/>
      <c r="D52" s="29"/>
      <c r="E52" s="29"/>
      <c r="F52" s="29"/>
      <c r="G52" s="29"/>
      <c r="H52" s="29"/>
      <c r="I52" s="29"/>
      <c r="J52" s="29"/>
      <c r="K52" s="26"/>
      <c r="L52" s="26"/>
      <c r="M52" s="26"/>
      <c r="N52" s="26"/>
      <c r="O52" s="26"/>
      <c r="P52" s="26"/>
      <c r="Q52" s="26"/>
      <c r="R52" s="26"/>
      <c r="S52" s="26"/>
      <c r="T52" s="26"/>
      <c r="U52" s="26"/>
      <c r="V52" s="26"/>
    </row>
    <row r="53" spans="1:22" ht="32.25" customHeight="1" thickBot="1" x14ac:dyDescent="0.3">
      <c r="A53" s="31">
        <v>1022</v>
      </c>
      <c r="B53" s="31"/>
      <c r="C53" s="62"/>
      <c r="D53" s="62"/>
      <c r="E53" s="40">
        <f>SUM(E61:E61)</f>
        <v>0</v>
      </c>
      <c r="F53" s="31"/>
      <c r="G53" s="63"/>
      <c r="H53" s="117" t="str">
        <f>VLOOKUP($A53,Prevodi!$A:$J,$A$1,FALSE)</f>
        <v>B1. Goals and goal management interviews</v>
      </c>
      <c r="I53" s="118"/>
      <c r="J53" s="65">
        <f>E53</f>
        <v>0</v>
      </c>
      <c r="K53" s="31"/>
      <c r="L53" s="26"/>
      <c r="M53" s="26"/>
      <c r="N53" s="26"/>
      <c r="O53" s="26"/>
      <c r="P53" s="26"/>
      <c r="Q53" s="26"/>
      <c r="R53" s="26"/>
      <c r="S53" s="26"/>
      <c r="T53" s="26"/>
      <c r="U53" s="26"/>
      <c r="V53" s="26"/>
    </row>
    <row r="54" spans="1:22" ht="15.75" thickBot="1" x14ac:dyDescent="0.3">
      <c r="A54" s="31"/>
      <c r="B54" s="31"/>
      <c r="C54" s="31"/>
      <c r="D54" s="31"/>
      <c r="E54" s="31"/>
      <c r="F54" s="31"/>
      <c r="G54" s="31"/>
      <c r="H54" s="31"/>
      <c r="I54" s="69">
        <v>1</v>
      </c>
      <c r="J54" s="31"/>
      <c r="K54" s="31"/>
      <c r="L54" s="26"/>
      <c r="M54" s="26"/>
      <c r="N54" s="26"/>
      <c r="O54" s="26"/>
      <c r="P54" s="26"/>
      <c r="Q54" s="26"/>
      <c r="R54" s="26"/>
      <c r="S54" s="26"/>
      <c r="T54" s="26"/>
      <c r="U54" s="26"/>
      <c r="V54" s="26"/>
    </row>
    <row r="55" spans="1:22" ht="42" customHeight="1" thickBot="1" x14ac:dyDescent="0.3">
      <c r="A55" s="31">
        <v>1023</v>
      </c>
      <c r="B55" s="32" t="s">
        <v>23</v>
      </c>
      <c r="C55" s="33" t="s">
        <v>25</v>
      </c>
      <c r="D55" s="33" t="s">
        <v>24</v>
      </c>
      <c r="E55" s="33" t="s">
        <v>26</v>
      </c>
      <c r="F55" s="31"/>
      <c r="G55" s="41" t="str">
        <f>LEFT(H53,SEARCH(".",H53))</f>
        <v>B1.</v>
      </c>
      <c r="H55" s="113" t="str">
        <f>VLOOKUP($A55,Prevodi!$A:$J,$A$1,FALSE)</f>
        <v>In our organization, we have implemented a well-structured system of cascading the organization's objectives to lower levels, all the way to each individual. The achievement of both organizational goals and personal goals is checked several times during the year to review, give feedback and, if necessary, to agree on additional actions. Every employee clearly knows what their personal tasks and personal goals are and to whom they are responsible for their work.</v>
      </c>
      <c r="I55" s="68" t="str">
        <f>VLOOKUP(1005,Prevodi!$A:$J,$A$1,FALSE)</f>
        <v>0) The description does not apply for the situation in our organization. We haven’t seriously thought about this area. There is still a lot of work to be done, we are at the very beginning.</v>
      </c>
      <c r="J55" s="52"/>
      <c r="K55" s="31"/>
      <c r="L55" s="26"/>
      <c r="M55" s="26"/>
      <c r="N55" s="26"/>
      <c r="O55" s="26"/>
      <c r="P55" s="26"/>
      <c r="Q55" s="26"/>
      <c r="R55" s="26"/>
      <c r="S55" s="26"/>
      <c r="T55" s="26"/>
      <c r="U55" s="26"/>
      <c r="V55" s="26"/>
    </row>
    <row r="56" spans="1:22" ht="42" customHeight="1" thickBot="1" x14ac:dyDescent="0.3">
      <c r="A56" s="31"/>
      <c r="B56" s="32"/>
      <c r="C56" s="33"/>
      <c r="D56" s="33"/>
      <c r="E56" s="33"/>
      <c r="F56" s="31"/>
      <c r="G56" s="42"/>
      <c r="H56" s="114" t="e">
        <f>VLOOKUP($A56,Prevodi!$A:$J,$A$1,FALSE)</f>
        <v>#N/A</v>
      </c>
      <c r="I56" s="68" t="str">
        <f>VLOOKUP(1006,Prevodi!$A:$J,$A$1,FALSE)</f>
        <v>1-2) Only a small part of the description applies to our organization. The approach is unclear, we operate by inertia. We have identified the need for action. We have started to discuss how to proceed.</v>
      </c>
      <c r="J56" s="52"/>
      <c r="K56" s="31"/>
      <c r="L56" s="26"/>
      <c r="M56" s="26"/>
      <c r="N56" s="26"/>
      <c r="O56" s="26"/>
      <c r="P56" s="26"/>
      <c r="Q56" s="26"/>
      <c r="R56" s="26"/>
      <c r="S56" s="26"/>
      <c r="T56" s="26"/>
      <c r="U56" s="26"/>
      <c r="V56" s="26"/>
    </row>
    <row r="57" spans="1:22" ht="42" customHeight="1" thickBot="1" x14ac:dyDescent="0.3">
      <c r="A57" s="31"/>
      <c r="B57" s="32"/>
      <c r="C57" s="33"/>
      <c r="D57" s="33"/>
      <c r="E57" s="33"/>
      <c r="F57" s="31"/>
      <c r="G57" s="42"/>
      <c r="H57" s="114" t="e">
        <f>VLOOKUP($A57,Prevodi!$A:$J,$A$1,FALSE)</f>
        <v>#N/A</v>
      </c>
      <c r="I5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57" s="52"/>
      <c r="K57" s="31"/>
      <c r="L57" s="26"/>
      <c r="M57" s="26"/>
      <c r="N57" s="26"/>
      <c r="O57" s="26"/>
      <c r="P57" s="26"/>
      <c r="Q57" s="26"/>
      <c r="R57" s="26"/>
      <c r="S57" s="26"/>
      <c r="T57" s="26"/>
      <c r="U57" s="26"/>
      <c r="V57" s="26"/>
    </row>
    <row r="58" spans="1:22" ht="42" customHeight="1" thickBot="1" x14ac:dyDescent="0.3">
      <c r="A58" s="31"/>
      <c r="B58" s="32"/>
      <c r="C58" s="33"/>
      <c r="D58" s="33"/>
      <c r="E58" s="33"/>
      <c r="F58" s="31"/>
      <c r="G58" s="42"/>
      <c r="H58" s="114" t="e">
        <f>VLOOKUP($A58,Prevodi!$A:$J,$A$1,FALSE)</f>
        <v>#N/A</v>
      </c>
      <c r="I5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58" s="52"/>
      <c r="K58" s="31"/>
      <c r="L58" s="26"/>
      <c r="M58" s="26"/>
      <c r="N58" s="26"/>
      <c r="O58" s="26"/>
      <c r="P58" s="26"/>
      <c r="Q58" s="26"/>
      <c r="R58" s="26"/>
      <c r="S58" s="26"/>
      <c r="T58" s="26"/>
      <c r="U58" s="26"/>
      <c r="V58" s="26"/>
    </row>
    <row r="59" spans="1:22" ht="42" customHeight="1" thickBot="1" x14ac:dyDescent="0.3">
      <c r="A59" s="31"/>
      <c r="B59" s="32"/>
      <c r="C59" s="33"/>
      <c r="D59" s="33"/>
      <c r="E59" s="33"/>
      <c r="F59" s="31"/>
      <c r="G59" s="42"/>
      <c r="H59" s="114" t="e">
        <f>VLOOKUP($A59,Prevodi!$A:$J,$A$1,FALSE)</f>
        <v>#N/A</v>
      </c>
      <c r="I5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59" s="52"/>
      <c r="K59" s="31"/>
      <c r="L59" s="26"/>
      <c r="M59" s="26"/>
      <c r="N59" s="26"/>
      <c r="O59" s="26"/>
      <c r="P59" s="26"/>
      <c r="Q59" s="26"/>
      <c r="R59" s="26"/>
      <c r="S59" s="26"/>
      <c r="T59" s="26"/>
      <c r="U59" s="26"/>
      <c r="V59" s="26"/>
    </row>
    <row r="60" spans="1:22" ht="42" customHeight="1" thickBot="1" x14ac:dyDescent="0.3">
      <c r="A60" s="31"/>
      <c r="B60" s="32"/>
      <c r="C60" s="33"/>
      <c r="D60" s="33"/>
      <c r="E60" s="33"/>
      <c r="F60" s="31"/>
      <c r="G60" s="42"/>
      <c r="H60" s="114" t="e">
        <f>VLOOKUP($A60,Prevodi!$A:$J,$A$1,FALSE)</f>
        <v>#N/A</v>
      </c>
      <c r="I6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60" s="52"/>
      <c r="K60" s="31"/>
      <c r="L60" s="26"/>
      <c r="M60" s="26"/>
      <c r="N60" s="26"/>
      <c r="O60" s="26"/>
      <c r="P60" s="26"/>
      <c r="Q60" s="26"/>
      <c r="R60" s="26"/>
      <c r="S60" s="26"/>
      <c r="T60" s="26"/>
      <c r="U60" s="26"/>
      <c r="V60" s="26"/>
    </row>
    <row r="61" spans="1:22" ht="120" customHeight="1" thickBot="1" x14ac:dyDescent="0.3">
      <c r="A61" s="31"/>
      <c r="B61" s="31">
        <v>10</v>
      </c>
      <c r="C61" s="31">
        <f>IF(ISERR(J61*1)=TRUE,0,B61)</f>
        <v>10</v>
      </c>
      <c r="D61" s="43">
        <f>C61/SUM(C61:C61)</f>
        <v>1</v>
      </c>
      <c r="E61" s="31">
        <f>IF(ISERR(D61*J61)=TRUE,0,D61*J61)</f>
        <v>0</v>
      </c>
      <c r="F61" s="31"/>
      <c r="G61" s="66" t="str">
        <f>VLOOKUP(1011,Prevodi!$A:$J,$A$1,FALSE)</f>
        <v>Descrip-tion of the situation:</v>
      </c>
      <c r="H61" s="115"/>
      <c r="I61" s="116"/>
      <c r="J61" s="61">
        <f>IF(ISERR( (VLOOKUP(I54,'OcLestvice(v1)'!$J$3:$K$14,2,FALSE))/10)=TRUE," /",     (VLOOKUP(I54,'OcLestvice(v1)'!$J$3:$K$14,2,FALSE))/10)</f>
        <v>0</v>
      </c>
      <c r="K61" s="31"/>
      <c r="L61" s="26"/>
      <c r="M61" s="26"/>
      <c r="N61" s="26"/>
      <c r="O61" s="26"/>
      <c r="P61" s="26"/>
      <c r="Q61" s="26"/>
      <c r="R61" s="26"/>
      <c r="S61" s="26"/>
      <c r="T61" s="26"/>
      <c r="U61" s="26"/>
      <c r="V61" s="26"/>
    </row>
    <row r="62" spans="1:22" ht="15.75" thickBot="1" x14ac:dyDescent="0.3">
      <c r="A62" s="30"/>
      <c r="B62" s="29"/>
      <c r="C62" s="29"/>
      <c r="D62" s="29"/>
      <c r="E62" s="29"/>
      <c r="F62" s="29"/>
      <c r="G62" s="29"/>
      <c r="H62" s="29"/>
      <c r="I62" s="29"/>
      <c r="J62" s="29"/>
      <c r="K62" s="26"/>
      <c r="L62" s="26"/>
      <c r="M62" s="26"/>
      <c r="N62" s="26"/>
      <c r="O62" s="26"/>
      <c r="P62" s="26"/>
      <c r="Q62" s="26"/>
      <c r="R62" s="26"/>
      <c r="S62" s="26"/>
      <c r="T62" s="26"/>
      <c r="U62" s="26"/>
      <c r="V62" s="26"/>
    </row>
    <row r="63" spans="1:22" ht="32.25" thickBot="1" x14ac:dyDescent="0.3">
      <c r="A63" s="31">
        <v>1024</v>
      </c>
      <c r="B63" s="31"/>
      <c r="C63" s="62"/>
      <c r="D63" s="62"/>
      <c r="E63" s="40">
        <f>SUM(E71:E71)</f>
        <v>0</v>
      </c>
      <c r="F63" s="31"/>
      <c r="G63" s="63"/>
      <c r="H63" s="117" t="str">
        <f>VLOOKUP($A63,Prevodi!$A:$J,$A$1,FALSE)</f>
        <v>B2. Competences and development interviews</v>
      </c>
      <c r="I63" s="118"/>
      <c r="J63" s="65">
        <f>E63</f>
        <v>0</v>
      </c>
      <c r="K63" s="31"/>
      <c r="L63" s="26"/>
      <c r="M63" s="26"/>
      <c r="N63" s="26"/>
      <c r="O63" s="26"/>
      <c r="P63" s="26"/>
      <c r="Q63" s="26"/>
      <c r="R63" s="26"/>
      <c r="S63" s="26"/>
      <c r="T63" s="26"/>
      <c r="U63" s="26"/>
      <c r="V63" s="26"/>
    </row>
    <row r="64" spans="1:22" ht="15.75" thickBot="1" x14ac:dyDescent="0.3">
      <c r="A64" s="31"/>
      <c r="B64" s="31"/>
      <c r="C64" s="31"/>
      <c r="D64" s="31"/>
      <c r="E64" s="31"/>
      <c r="F64" s="31"/>
      <c r="G64" s="31"/>
      <c r="H64" s="31"/>
      <c r="I64" s="69">
        <v>1</v>
      </c>
      <c r="J64" s="31"/>
      <c r="K64" s="31"/>
      <c r="L64" s="26"/>
      <c r="M64" s="26"/>
      <c r="N64" s="26"/>
      <c r="O64" s="26"/>
      <c r="P64" s="26"/>
      <c r="Q64" s="26"/>
      <c r="R64" s="26"/>
      <c r="S64" s="26"/>
      <c r="T64" s="26"/>
      <c r="U64" s="26"/>
      <c r="V64" s="26"/>
    </row>
    <row r="65" spans="1:22" ht="42" customHeight="1" thickBot="1" x14ac:dyDescent="0.3">
      <c r="A65" s="31">
        <v>1025</v>
      </c>
      <c r="B65" s="32" t="s">
        <v>23</v>
      </c>
      <c r="C65" s="33" t="s">
        <v>25</v>
      </c>
      <c r="D65" s="33" t="s">
        <v>24</v>
      </c>
      <c r="E65" s="33" t="s">
        <v>26</v>
      </c>
      <c r="F65" s="31"/>
      <c r="G65" s="41" t="str">
        <f>LEFT(H63,SEARCH(".",H63))</f>
        <v>B2.</v>
      </c>
      <c r="H65" s="113" t="str">
        <f>VLOOKUP($A65,Prevodi!$A:$J,$A$1,FALSE)</f>
        <v> In our organization, we have a clearly defined system for all employees that at least provides guidance on the required behaviour (competencies), knowledge, skills, behaviours, practices, methods / work styles, values, culture etc. We regularly carry out interviews with all employees where it is assessed the extent to which an individual meets the expectations and where improvement is needed. For the most significant identified weaknesses development plans are prepared and implemented. We regularly monitor progress.</v>
      </c>
      <c r="I65" s="68" t="str">
        <f>VLOOKUP(1005,Prevodi!$A:$J,$A$1,FALSE)</f>
        <v>0) The description does not apply for the situation in our organization. We haven’t seriously thought about this area. There is still a lot of work to be done, we are at the very beginning.</v>
      </c>
      <c r="J65" s="52"/>
      <c r="K65" s="31"/>
      <c r="L65" s="26"/>
      <c r="M65" s="26"/>
      <c r="N65" s="26"/>
      <c r="O65" s="26"/>
      <c r="P65" s="26"/>
      <c r="Q65" s="26"/>
      <c r="R65" s="26"/>
      <c r="S65" s="26"/>
      <c r="T65" s="26"/>
      <c r="U65" s="26"/>
      <c r="V65" s="26"/>
    </row>
    <row r="66" spans="1:22" ht="42" customHeight="1" thickBot="1" x14ac:dyDescent="0.3">
      <c r="A66" s="31"/>
      <c r="B66" s="32"/>
      <c r="C66" s="33"/>
      <c r="D66" s="33"/>
      <c r="E66" s="33"/>
      <c r="F66" s="31"/>
      <c r="G66" s="42"/>
      <c r="H66" s="114" t="e">
        <f>VLOOKUP($A66,Prevodi!$A:$J,$A$1,FALSE)</f>
        <v>#N/A</v>
      </c>
      <c r="I66" s="68" t="str">
        <f>VLOOKUP(1006,Prevodi!$A:$J,$A$1,FALSE)</f>
        <v>1-2) Only a small part of the description applies to our organization. The approach is unclear, we operate by inertia. We have identified the need for action. We have started to discuss how to proceed.</v>
      </c>
      <c r="J66" s="52"/>
      <c r="K66" s="31"/>
      <c r="L66" s="26"/>
      <c r="M66" s="26"/>
      <c r="N66" s="26"/>
      <c r="O66" s="26"/>
      <c r="P66" s="26"/>
      <c r="Q66" s="26"/>
      <c r="R66" s="26"/>
      <c r="S66" s="26"/>
      <c r="T66" s="26"/>
      <c r="U66" s="26"/>
      <c r="V66" s="26"/>
    </row>
    <row r="67" spans="1:22" ht="42" customHeight="1" thickBot="1" x14ac:dyDescent="0.3">
      <c r="A67" s="31"/>
      <c r="B67" s="32"/>
      <c r="C67" s="33"/>
      <c r="D67" s="33"/>
      <c r="E67" s="33"/>
      <c r="F67" s="31"/>
      <c r="G67" s="42"/>
      <c r="H67" s="114" t="e">
        <f>VLOOKUP($A67,Prevodi!$A:$J,$A$1,FALSE)</f>
        <v>#N/A</v>
      </c>
      <c r="I6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67" s="52"/>
      <c r="K67" s="31"/>
      <c r="L67" s="26"/>
      <c r="M67" s="26"/>
      <c r="N67" s="26"/>
      <c r="O67" s="26"/>
      <c r="P67" s="26"/>
      <c r="Q67" s="26"/>
      <c r="R67" s="26"/>
      <c r="S67" s="26"/>
      <c r="T67" s="26"/>
      <c r="U67" s="26"/>
      <c r="V67" s="26"/>
    </row>
    <row r="68" spans="1:22" ht="42" customHeight="1" thickBot="1" x14ac:dyDescent="0.3">
      <c r="A68" s="31"/>
      <c r="B68" s="32"/>
      <c r="C68" s="33"/>
      <c r="D68" s="33"/>
      <c r="E68" s="33"/>
      <c r="F68" s="31"/>
      <c r="G68" s="42"/>
      <c r="H68" s="114" t="e">
        <f>VLOOKUP($A68,Prevodi!$A:$J,$A$1,FALSE)</f>
        <v>#N/A</v>
      </c>
      <c r="I6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68" s="52"/>
      <c r="K68" s="31"/>
      <c r="L68" s="26"/>
      <c r="M68" s="26"/>
      <c r="N68" s="26"/>
      <c r="O68" s="26"/>
      <c r="P68" s="26"/>
      <c r="Q68" s="26"/>
      <c r="R68" s="26"/>
      <c r="S68" s="26"/>
      <c r="T68" s="26"/>
      <c r="U68" s="26"/>
      <c r="V68" s="26"/>
    </row>
    <row r="69" spans="1:22" ht="42" customHeight="1" thickBot="1" x14ac:dyDescent="0.3">
      <c r="A69" s="31"/>
      <c r="B69" s="32"/>
      <c r="C69" s="33"/>
      <c r="D69" s="33"/>
      <c r="E69" s="33"/>
      <c r="F69" s="31"/>
      <c r="G69" s="42"/>
      <c r="H69" s="114" t="e">
        <f>VLOOKUP($A69,Prevodi!$A:$J,$A$1,FALSE)</f>
        <v>#N/A</v>
      </c>
      <c r="I6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69" s="52"/>
      <c r="K69" s="31"/>
      <c r="L69" s="26"/>
      <c r="M69" s="26"/>
      <c r="N69" s="26"/>
      <c r="O69" s="26"/>
      <c r="P69" s="26"/>
      <c r="Q69" s="26"/>
      <c r="R69" s="26"/>
      <c r="S69" s="26"/>
      <c r="T69" s="26"/>
      <c r="U69" s="26"/>
      <c r="V69" s="26"/>
    </row>
    <row r="70" spans="1:22" ht="42" customHeight="1" thickBot="1" x14ac:dyDescent="0.3">
      <c r="A70" s="31"/>
      <c r="B70" s="32"/>
      <c r="C70" s="33"/>
      <c r="D70" s="33"/>
      <c r="E70" s="33"/>
      <c r="F70" s="31"/>
      <c r="G70" s="42"/>
      <c r="H70" s="114" t="e">
        <f>VLOOKUP($A70,Prevodi!$A:$J,$A$1,FALSE)</f>
        <v>#N/A</v>
      </c>
      <c r="I7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70" s="52"/>
      <c r="K70" s="31"/>
      <c r="L70" s="26"/>
      <c r="M70" s="26"/>
      <c r="N70" s="26"/>
      <c r="O70" s="26"/>
      <c r="P70" s="26"/>
      <c r="Q70" s="26"/>
      <c r="R70" s="26"/>
      <c r="S70" s="26"/>
      <c r="T70" s="26"/>
      <c r="U70" s="26"/>
      <c r="V70" s="26"/>
    </row>
    <row r="71" spans="1:22" ht="120" customHeight="1" thickBot="1" x14ac:dyDescent="0.3">
      <c r="A71" s="31"/>
      <c r="B71" s="31">
        <v>10</v>
      </c>
      <c r="C71" s="31">
        <f>IF(ISERR(J71*1)=TRUE,0,B71)</f>
        <v>10</v>
      </c>
      <c r="D71" s="43">
        <f>C71/SUM(C71:C71)</f>
        <v>1</v>
      </c>
      <c r="E71" s="31">
        <f>IF(ISERR(D71*J71)=TRUE,0,D71*J71)</f>
        <v>0</v>
      </c>
      <c r="F71" s="31"/>
      <c r="G71" s="66" t="str">
        <f>VLOOKUP(1011,Prevodi!$A:$J,$A$1,FALSE)</f>
        <v>Descrip-tion of the situation:</v>
      </c>
      <c r="H71" s="115"/>
      <c r="I71" s="116"/>
      <c r="J71" s="61">
        <f>IF(ISERR( (VLOOKUP(I64,'OcLestvice(v1)'!$J$3:$K$14,2,FALSE))/10)=TRUE," /",     (VLOOKUP(I64,'OcLestvice(v1)'!$J$3:$K$14,2,FALSE))/10)</f>
        <v>0</v>
      </c>
      <c r="K71" s="31"/>
      <c r="L71" s="26"/>
      <c r="M71" s="26"/>
      <c r="N71" s="26"/>
      <c r="O71" s="26"/>
      <c r="P71" s="26"/>
      <c r="Q71" s="26"/>
      <c r="R71" s="26"/>
      <c r="S71" s="26"/>
      <c r="T71" s="26"/>
      <c r="U71" s="26"/>
      <c r="V71" s="26"/>
    </row>
    <row r="72" spans="1:22" ht="15.75" thickBot="1" x14ac:dyDescent="0.3">
      <c r="A72" s="30"/>
      <c r="B72" s="29"/>
      <c r="C72" s="29"/>
      <c r="D72" s="29"/>
      <c r="E72" s="29"/>
      <c r="F72" s="29"/>
      <c r="G72" s="29"/>
      <c r="H72" s="29"/>
      <c r="I72" s="29"/>
      <c r="J72" s="29"/>
      <c r="K72" s="26"/>
      <c r="L72" s="26"/>
      <c r="M72" s="26"/>
      <c r="N72" s="26"/>
      <c r="O72" s="26"/>
      <c r="P72" s="26"/>
      <c r="Q72" s="26"/>
      <c r="R72" s="26"/>
      <c r="S72" s="26"/>
      <c r="T72" s="26"/>
      <c r="U72" s="26"/>
      <c r="V72" s="26"/>
    </row>
    <row r="73" spans="1:22" ht="32.25" customHeight="1" thickBot="1" x14ac:dyDescent="0.3">
      <c r="A73" s="31">
        <v>1026</v>
      </c>
      <c r="B73" s="31"/>
      <c r="C73" s="62"/>
      <c r="D73" s="62"/>
      <c r="E73" s="40">
        <f>SUM(E81:E81)</f>
        <v>0</v>
      </c>
      <c r="F73" s="31"/>
      <c r="G73" s="63"/>
      <c r="H73" s="117" t="str">
        <f>VLOOKUP($A73,Prevodi!$A:$J,$A$1,FALSE)</f>
        <v>C1. Recruitment and selection</v>
      </c>
      <c r="I73" s="118"/>
      <c r="J73" s="65">
        <f>E73</f>
        <v>0</v>
      </c>
      <c r="K73" s="31"/>
      <c r="L73" s="26"/>
      <c r="M73" s="26"/>
      <c r="N73" s="26"/>
      <c r="O73" s="26"/>
      <c r="P73" s="26"/>
      <c r="Q73" s="26"/>
      <c r="R73" s="26"/>
      <c r="S73" s="26"/>
      <c r="T73" s="26"/>
      <c r="U73" s="26"/>
      <c r="V73" s="26"/>
    </row>
    <row r="74" spans="1:22" ht="15.75" thickBot="1" x14ac:dyDescent="0.3">
      <c r="A74" s="31"/>
      <c r="B74" s="31"/>
      <c r="C74" s="31"/>
      <c r="D74" s="31"/>
      <c r="E74" s="31"/>
      <c r="F74" s="31"/>
      <c r="G74" s="31"/>
      <c r="H74" s="31"/>
      <c r="I74" s="69">
        <v>1</v>
      </c>
      <c r="J74" s="31"/>
      <c r="K74" s="31"/>
      <c r="L74" s="26"/>
      <c r="M74" s="26"/>
      <c r="N74" s="26"/>
      <c r="O74" s="26"/>
      <c r="P74" s="26"/>
      <c r="Q74" s="26"/>
      <c r="R74" s="26"/>
      <c r="S74" s="26"/>
      <c r="T74" s="26"/>
      <c r="U74" s="26"/>
      <c r="V74" s="26"/>
    </row>
    <row r="75" spans="1:22" ht="42" customHeight="1" thickBot="1" x14ac:dyDescent="0.3">
      <c r="A75" s="31">
        <v>1027</v>
      </c>
      <c r="B75" s="32" t="s">
        <v>23</v>
      </c>
      <c r="C75" s="33" t="s">
        <v>25</v>
      </c>
      <c r="D75" s="33" t="s">
        <v>24</v>
      </c>
      <c r="E75" s="33" t="s">
        <v>26</v>
      </c>
      <c r="F75" s="31"/>
      <c r="G75" s="41" t="str">
        <f>LEFT(H73,SEARCH(".",H73))</f>
        <v>C1.</v>
      </c>
      <c r="H75" s="113" t="str">
        <f>VLOOKUP($A75,Prevodi!$A:$J,$A$1,FALSE)</f>
        <v>The need for new employments are planned early enough to enable a proper execution of the procedures for recruiting, selection and for proper onboarding of the candidates. Both HR professionals and representatives of the future team of the newly hired employee participate in the procedures.</v>
      </c>
      <c r="I75" s="68" t="str">
        <f>VLOOKUP(1005,Prevodi!$A:$J,$A$1,FALSE)</f>
        <v>0) The description does not apply for the situation in our organization. We haven’t seriously thought about this area. There is still a lot of work to be done, we are at the very beginning.</v>
      </c>
      <c r="J75" s="52"/>
      <c r="K75" s="31"/>
      <c r="L75" s="26"/>
      <c r="M75" s="26"/>
      <c r="N75" s="26"/>
      <c r="O75" s="26"/>
      <c r="P75" s="26"/>
      <c r="Q75" s="26"/>
      <c r="R75" s="26"/>
      <c r="S75" s="26"/>
      <c r="T75" s="26"/>
      <c r="U75" s="26"/>
      <c r="V75" s="26"/>
    </row>
    <row r="76" spans="1:22" ht="42" customHeight="1" thickBot="1" x14ac:dyDescent="0.3">
      <c r="A76" s="31"/>
      <c r="B76" s="32"/>
      <c r="C76" s="33"/>
      <c r="D76" s="33"/>
      <c r="E76" s="33"/>
      <c r="F76" s="31"/>
      <c r="G76" s="42"/>
      <c r="H76" s="114" t="e">
        <f>VLOOKUP($A76,Prevodi!$A:$J,$A$1,FALSE)</f>
        <v>#N/A</v>
      </c>
      <c r="I76" s="68" t="str">
        <f>VLOOKUP(1006,Prevodi!$A:$J,$A$1,FALSE)</f>
        <v>1-2) Only a small part of the description applies to our organization. The approach is unclear, we operate by inertia. We have identified the need for action. We have started to discuss how to proceed.</v>
      </c>
      <c r="J76" s="52"/>
      <c r="K76" s="31"/>
      <c r="L76" s="26"/>
      <c r="M76" s="26"/>
      <c r="N76" s="26"/>
      <c r="O76" s="26"/>
      <c r="P76" s="26"/>
      <c r="Q76" s="26"/>
      <c r="R76" s="26"/>
      <c r="S76" s="26"/>
      <c r="T76" s="26"/>
      <c r="U76" s="26"/>
      <c r="V76" s="26"/>
    </row>
    <row r="77" spans="1:22" ht="42" customHeight="1" thickBot="1" x14ac:dyDescent="0.3">
      <c r="A77" s="31"/>
      <c r="B77" s="32"/>
      <c r="C77" s="33"/>
      <c r="D77" s="33"/>
      <c r="E77" s="33"/>
      <c r="F77" s="31"/>
      <c r="G77" s="42"/>
      <c r="H77" s="114" t="e">
        <f>VLOOKUP($A77,Prevodi!$A:$J,$A$1,FALSE)</f>
        <v>#N/A</v>
      </c>
      <c r="I7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77" s="52"/>
      <c r="K77" s="31"/>
      <c r="L77" s="26"/>
      <c r="M77" s="26"/>
      <c r="N77" s="26"/>
      <c r="O77" s="26"/>
      <c r="P77" s="26"/>
      <c r="Q77" s="26"/>
      <c r="R77" s="26"/>
      <c r="S77" s="26"/>
      <c r="T77" s="26"/>
      <c r="U77" s="26"/>
      <c r="V77" s="26"/>
    </row>
    <row r="78" spans="1:22" ht="42" customHeight="1" thickBot="1" x14ac:dyDescent="0.3">
      <c r="A78" s="31"/>
      <c r="B78" s="32"/>
      <c r="C78" s="33"/>
      <c r="D78" s="33"/>
      <c r="E78" s="33"/>
      <c r="F78" s="31"/>
      <c r="G78" s="42"/>
      <c r="H78" s="114" t="e">
        <f>VLOOKUP($A78,Prevodi!$A:$J,$A$1,FALSE)</f>
        <v>#N/A</v>
      </c>
      <c r="I7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78" s="52"/>
      <c r="K78" s="31"/>
      <c r="L78" s="26"/>
      <c r="M78" s="26"/>
      <c r="N78" s="26"/>
      <c r="O78" s="26"/>
      <c r="P78" s="26"/>
      <c r="Q78" s="26"/>
      <c r="R78" s="26"/>
      <c r="S78" s="26"/>
      <c r="T78" s="26"/>
      <c r="U78" s="26"/>
      <c r="V78" s="26"/>
    </row>
    <row r="79" spans="1:22" ht="42" customHeight="1" thickBot="1" x14ac:dyDescent="0.3">
      <c r="A79" s="31"/>
      <c r="B79" s="32"/>
      <c r="C79" s="33"/>
      <c r="D79" s="33"/>
      <c r="E79" s="33"/>
      <c r="F79" s="31"/>
      <c r="G79" s="42"/>
      <c r="H79" s="114" t="e">
        <f>VLOOKUP($A79,Prevodi!$A:$J,$A$1,FALSE)</f>
        <v>#N/A</v>
      </c>
      <c r="I7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79" s="52"/>
      <c r="K79" s="31"/>
      <c r="L79" s="26"/>
      <c r="M79" s="26"/>
      <c r="N79" s="26"/>
      <c r="O79" s="26"/>
      <c r="P79" s="26"/>
      <c r="Q79" s="26"/>
      <c r="R79" s="26"/>
      <c r="S79" s="26"/>
      <c r="T79" s="26"/>
      <c r="U79" s="26"/>
      <c r="V79" s="26"/>
    </row>
    <row r="80" spans="1:22" ht="42" customHeight="1" thickBot="1" x14ac:dyDescent="0.3">
      <c r="A80" s="31"/>
      <c r="B80" s="32"/>
      <c r="C80" s="33"/>
      <c r="D80" s="33"/>
      <c r="E80" s="33"/>
      <c r="F80" s="31"/>
      <c r="G80" s="42"/>
      <c r="H80" s="114" t="e">
        <f>VLOOKUP($A80,Prevodi!$A:$J,$A$1,FALSE)</f>
        <v>#N/A</v>
      </c>
      <c r="I8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80" s="52"/>
      <c r="K80" s="31"/>
      <c r="L80" s="26"/>
      <c r="M80" s="26"/>
      <c r="N80" s="26"/>
      <c r="O80" s="26"/>
      <c r="P80" s="26"/>
      <c r="Q80" s="26"/>
      <c r="R80" s="26"/>
      <c r="S80" s="26"/>
      <c r="T80" s="26"/>
      <c r="U80" s="26"/>
      <c r="V80" s="26"/>
    </row>
    <row r="81" spans="1:22" ht="120" customHeight="1" thickBot="1" x14ac:dyDescent="0.3">
      <c r="A81" s="31"/>
      <c r="B81" s="31">
        <v>10</v>
      </c>
      <c r="C81" s="31">
        <f>IF(ISERR(J81*1)=TRUE,0,B81)</f>
        <v>10</v>
      </c>
      <c r="D81" s="43">
        <f>C81/SUM(C81:C81)</f>
        <v>1</v>
      </c>
      <c r="E81" s="31">
        <f>IF(ISERR(D81*J81)=TRUE,0,D81*J81)</f>
        <v>0</v>
      </c>
      <c r="F81" s="31"/>
      <c r="G81" s="66" t="str">
        <f>VLOOKUP(1011,Prevodi!$A:$J,$A$1,FALSE)</f>
        <v>Descrip-tion of the situation:</v>
      </c>
      <c r="H81" s="115"/>
      <c r="I81" s="116"/>
      <c r="J81" s="61">
        <f>IF(ISERR( (VLOOKUP(I74,'OcLestvice(v1)'!$J$3:$K$14,2,FALSE))/10)=TRUE," /",     (VLOOKUP(I74,'OcLestvice(v1)'!$J$3:$K$14,2,FALSE))/10)</f>
        <v>0</v>
      </c>
      <c r="K81" s="31"/>
      <c r="L81" s="26"/>
      <c r="M81" s="26"/>
      <c r="N81" s="26"/>
      <c r="O81" s="26"/>
      <c r="P81" s="26"/>
      <c r="Q81" s="26"/>
      <c r="R81" s="26"/>
      <c r="S81" s="26"/>
      <c r="T81" s="26"/>
      <c r="U81" s="26"/>
      <c r="V81" s="26"/>
    </row>
    <row r="82" spans="1:22" ht="15.75" thickBot="1" x14ac:dyDescent="0.3">
      <c r="A82" s="30"/>
      <c r="B82" s="29"/>
      <c r="C82" s="29"/>
      <c r="D82" s="29"/>
      <c r="E82" s="29"/>
      <c r="F82" s="29"/>
      <c r="G82" s="29"/>
      <c r="H82" s="29"/>
      <c r="I82" s="29"/>
      <c r="J82" s="29"/>
      <c r="K82" s="26"/>
      <c r="L82" s="26"/>
      <c r="M82" s="26"/>
      <c r="N82" s="26"/>
      <c r="O82" s="26"/>
      <c r="P82" s="26"/>
      <c r="Q82" s="26"/>
      <c r="R82" s="26"/>
      <c r="S82" s="26"/>
      <c r="T82" s="26"/>
      <c r="U82" s="26"/>
      <c r="V82" s="26"/>
    </row>
    <row r="83" spans="1:22" ht="32.25" thickBot="1" x14ac:dyDescent="0.3">
      <c r="A83" s="31">
        <v>1028</v>
      </c>
      <c r="B83" s="31"/>
      <c r="C83" s="62"/>
      <c r="D83" s="62"/>
      <c r="E83" s="40">
        <f>SUM(E91:E91)</f>
        <v>0</v>
      </c>
      <c r="F83" s="31"/>
      <c r="G83" s="63"/>
      <c r="H83" s="117" t="str">
        <f>VLOOKUP($A83,Prevodi!$A:$J,$A$1,FALSE)</f>
        <v>C2. Career</v>
      </c>
      <c r="I83" s="118"/>
      <c r="J83" s="65">
        <f>E83</f>
        <v>0</v>
      </c>
      <c r="K83" s="31"/>
      <c r="L83" s="26"/>
      <c r="M83" s="26"/>
      <c r="N83" s="26"/>
      <c r="O83" s="26"/>
      <c r="P83" s="26"/>
      <c r="Q83" s="26"/>
      <c r="R83" s="26"/>
      <c r="S83" s="26"/>
      <c r="T83" s="26"/>
      <c r="U83" s="26"/>
      <c r="V83" s="26"/>
    </row>
    <row r="84" spans="1:22" ht="15.75" thickBot="1" x14ac:dyDescent="0.3">
      <c r="A84" s="31"/>
      <c r="B84" s="31"/>
      <c r="C84" s="31"/>
      <c r="D84" s="31"/>
      <c r="E84" s="31"/>
      <c r="F84" s="31"/>
      <c r="G84" s="31"/>
      <c r="H84" s="31"/>
      <c r="I84" s="69">
        <v>1</v>
      </c>
      <c r="J84" s="31"/>
      <c r="K84" s="31"/>
      <c r="L84" s="26"/>
      <c r="M84" s="26"/>
      <c r="N84" s="26"/>
      <c r="O84" s="26"/>
      <c r="P84" s="26"/>
      <c r="Q84" s="26"/>
      <c r="R84" s="26"/>
      <c r="S84" s="26"/>
      <c r="T84" s="26"/>
      <c r="U84" s="26"/>
      <c r="V84" s="26"/>
    </row>
    <row r="85" spans="1:22" ht="42" customHeight="1" thickBot="1" x14ac:dyDescent="0.3">
      <c r="A85" s="31">
        <v>1029</v>
      </c>
      <c r="B85" s="32" t="s">
        <v>23</v>
      </c>
      <c r="C85" s="33" t="s">
        <v>25</v>
      </c>
      <c r="D85" s="33" t="s">
        <v>24</v>
      </c>
      <c r="E85" s="33" t="s">
        <v>26</v>
      </c>
      <c r="F85" s="31"/>
      <c r="G85" s="41" t="str">
        <f>LEFT(H83,SEARCH(".",H83))</f>
        <v>C2.</v>
      </c>
      <c r="H85" s="113" t="str">
        <f>VLOOKUP($A85,Prevodi!$A:$J,$A$1,FALSE)</f>
        <v>In the context of our career system we detect both the future needs of the organization as well as the ambition and the potential of individuals. We collect the basic information in developmental interviews, in-depth career interviews are carried out by the HR professionals. Based on clear criteria, we have identified the key and perspective employees. Both are paid special attention to.</v>
      </c>
      <c r="I85" s="68" t="str">
        <f>VLOOKUP(1005,Prevodi!$A:$J,$A$1,FALSE)</f>
        <v>0) The description does not apply for the situation in our organization. We haven’t seriously thought about this area. There is still a lot of work to be done, we are at the very beginning.</v>
      </c>
      <c r="J85" s="52"/>
      <c r="K85" s="31"/>
      <c r="L85" s="26"/>
      <c r="M85" s="26"/>
      <c r="N85" s="26"/>
      <c r="O85" s="26"/>
      <c r="P85" s="26"/>
      <c r="Q85" s="26"/>
      <c r="R85" s="26"/>
      <c r="S85" s="26"/>
      <c r="T85" s="26"/>
      <c r="U85" s="26"/>
      <c r="V85" s="26"/>
    </row>
    <row r="86" spans="1:22" ht="42" customHeight="1" thickBot="1" x14ac:dyDescent="0.3">
      <c r="A86" s="31"/>
      <c r="B86" s="32"/>
      <c r="C86" s="33"/>
      <c r="D86" s="33"/>
      <c r="E86" s="33"/>
      <c r="F86" s="31"/>
      <c r="G86" s="42"/>
      <c r="H86" s="114" t="e">
        <f>VLOOKUP($A86,Prevodi!$A:$J,$A$1,FALSE)</f>
        <v>#N/A</v>
      </c>
      <c r="I86" s="68" t="str">
        <f>VLOOKUP(1006,Prevodi!$A:$J,$A$1,FALSE)</f>
        <v>1-2) Only a small part of the description applies to our organization. The approach is unclear, we operate by inertia. We have identified the need for action. We have started to discuss how to proceed.</v>
      </c>
      <c r="J86" s="52"/>
      <c r="K86" s="31"/>
      <c r="L86" s="26"/>
      <c r="M86" s="26"/>
      <c r="N86" s="26"/>
      <c r="O86" s="26"/>
      <c r="P86" s="26"/>
      <c r="Q86" s="26"/>
      <c r="R86" s="26"/>
      <c r="S86" s="26"/>
      <c r="T86" s="26"/>
      <c r="U86" s="26"/>
      <c r="V86" s="26"/>
    </row>
    <row r="87" spans="1:22" ht="42" customHeight="1" thickBot="1" x14ac:dyDescent="0.3">
      <c r="A87" s="31"/>
      <c r="B87" s="32"/>
      <c r="C87" s="33"/>
      <c r="D87" s="33"/>
      <c r="E87" s="33"/>
      <c r="F87" s="31"/>
      <c r="G87" s="42"/>
      <c r="H87" s="114" t="e">
        <f>VLOOKUP($A87,Prevodi!$A:$J,$A$1,FALSE)</f>
        <v>#N/A</v>
      </c>
      <c r="I8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87" s="52"/>
      <c r="K87" s="31"/>
      <c r="L87" s="26"/>
      <c r="M87" s="26"/>
      <c r="N87" s="26"/>
      <c r="O87" s="26"/>
      <c r="P87" s="26"/>
      <c r="Q87" s="26"/>
      <c r="R87" s="26"/>
      <c r="S87" s="26"/>
      <c r="T87" s="26"/>
      <c r="U87" s="26"/>
      <c r="V87" s="26"/>
    </row>
    <row r="88" spans="1:22" ht="42" customHeight="1" thickBot="1" x14ac:dyDescent="0.3">
      <c r="A88" s="31"/>
      <c r="B88" s="32"/>
      <c r="C88" s="33"/>
      <c r="D88" s="33"/>
      <c r="E88" s="33"/>
      <c r="F88" s="31"/>
      <c r="G88" s="42"/>
      <c r="H88" s="114" t="e">
        <f>VLOOKUP($A88,Prevodi!$A:$J,$A$1,FALSE)</f>
        <v>#N/A</v>
      </c>
      <c r="I8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88" s="52"/>
      <c r="K88" s="31"/>
      <c r="L88" s="26"/>
      <c r="M88" s="26"/>
      <c r="N88" s="26"/>
      <c r="O88" s="26"/>
      <c r="P88" s="26"/>
      <c r="Q88" s="26"/>
      <c r="R88" s="26"/>
      <c r="S88" s="26"/>
      <c r="T88" s="26"/>
      <c r="U88" s="26"/>
      <c r="V88" s="26"/>
    </row>
    <row r="89" spans="1:22" ht="42" customHeight="1" thickBot="1" x14ac:dyDescent="0.3">
      <c r="A89" s="31"/>
      <c r="B89" s="32"/>
      <c r="C89" s="33"/>
      <c r="D89" s="33"/>
      <c r="E89" s="33"/>
      <c r="F89" s="31"/>
      <c r="G89" s="42"/>
      <c r="H89" s="114" t="e">
        <f>VLOOKUP($A89,Prevodi!$A:$J,$A$1,FALSE)</f>
        <v>#N/A</v>
      </c>
      <c r="I8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89" s="52"/>
      <c r="K89" s="31"/>
      <c r="L89" s="26"/>
      <c r="M89" s="26"/>
      <c r="N89" s="26"/>
      <c r="O89" s="26"/>
      <c r="P89" s="26"/>
      <c r="Q89" s="26"/>
      <c r="R89" s="26"/>
      <c r="S89" s="26"/>
      <c r="T89" s="26"/>
      <c r="U89" s="26"/>
      <c r="V89" s="26"/>
    </row>
    <row r="90" spans="1:22" ht="42" customHeight="1" thickBot="1" x14ac:dyDescent="0.3">
      <c r="A90" s="31"/>
      <c r="B90" s="32"/>
      <c r="C90" s="33"/>
      <c r="D90" s="33"/>
      <c r="E90" s="33"/>
      <c r="F90" s="31"/>
      <c r="G90" s="42"/>
      <c r="H90" s="114" t="e">
        <f>VLOOKUP($A90,Prevodi!$A:$J,$A$1,FALSE)</f>
        <v>#N/A</v>
      </c>
      <c r="I9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90" s="52"/>
      <c r="K90" s="31"/>
      <c r="L90" s="26"/>
      <c r="M90" s="26"/>
      <c r="N90" s="26"/>
      <c r="O90" s="26"/>
      <c r="P90" s="26"/>
      <c r="Q90" s="26"/>
      <c r="R90" s="26"/>
      <c r="S90" s="26"/>
      <c r="T90" s="26"/>
      <c r="U90" s="26"/>
      <c r="V90" s="26"/>
    </row>
    <row r="91" spans="1:22" ht="120" customHeight="1" thickBot="1" x14ac:dyDescent="0.3">
      <c r="A91" s="31"/>
      <c r="B91" s="31">
        <v>10</v>
      </c>
      <c r="C91" s="31">
        <f>IF(ISERR(J91*1)=TRUE,0,B91)</f>
        <v>10</v>
      </c>
      <c r="D91" s="43">
        <f>C91/SUM(C91:C91)</f>
        <v>1</v>
      </c>
      <c r="E91" s="31">
        <f>IF(ISERR(D91*J91)=TRUE,0,D91*J91)</f>
        <v>0</v>
      </c>
      <c r="F91" s="31"/>
      <c r="G91" s="66" t="str">
        <f>VLOOKUP(1011,Prevodi!$A:$J,$A$1,FALSE)</f>
        <v>Descrip-tion of the situation:</v>
      </c>
      <c r="H91" s="115"/>
      <c r="I91" s="116"/>
      <c r="J91" s="61">
        <f>IF(ISERR( (VLOOKUP(I84,'OcLestvice(v1)'!$J$3:$K$14,2,FALSE))/10)=TRUE," /",     (VLOOKUP(I84,'OcLestvice(v1)'!$J$3:$K$14,2,FALSE))/10)</f>
        <v>0</v>
      </c>
      <c r="K91" s="31"/>
      <c r="L91" s="26"/>
      <c r="M91" s="26"/>
      <c r="N91" s="26"/>
      <c r="O91" s="26"/>
      <c r="P91" s="26"/>
      <c r="Q91" s="26"/>
      <c r="R91" s="26"/>
      <c r="S91" s="26"/>
      <c r="T91" s="26"/>
      <c r="U91" s="26"/>
      <c r="V91" s="26"/>
    </row>
    <row r="92" spans="1:22" ht="15.75" thickBot="1" x14ac:dyDescent="0.3">
      <c r="A92" s="30"/>
      <c r="B92" s="29"/>
      <c r="C92" s="29"/>
      <c r="D92" s="29"/>
      <c r="E92" s="29"/>
      <c r="F92" s="29"/>
      <c r="G92" s="29"/>
      <c r="H92" s="29"/>
      <c r="I92" s="29"/>
      <c r="J92" s="29"/>
      <c r="K92" s="26"/>
      <c r="L92" s="26"/>
      <c r="M92" s="26"/>
      <c r="N92" s="26"/>
      <c r="O92" s="26"/>
      <c r="P92" s="26"/>
      <c r="Q92" s="26"/>
      <c r="R92" s="26"/>
      <c r="S92" s="26"/>
      <c r="T92" s="26"/>
      <c r="U92" s="26"/>
      <c r="V92" s="26"/>
    </row>
    <row r="93" spans="1:22" ht="32.25" thickBot="1" x14ac:dyDescent="0.3">
      <c r="A93" s="31">
        <v>1030</v>
      </c>
      <c r="B93" s="31"/>
      <c r="C93" s="62"/>
      <c r="D93" s="62"/>
      <c r="E93" s="40">
        <f>SUM(E101:E101)</f>
        <v>0</v>
      </c>
      <c r="F93" s="31"/>
      <c r="G93" s="63"/>
      <c r="H93" s="117" t="str">
        <f>VLOOKUP($A93,Prevodi!$A:$J,$A$1,FALSE)</f>
        <v>C3. Training and education</v>
      </c>
      <c r="I93" s="118"/>
      <c r="J93" s="65">
        <f>E93</f>
        <v>0</v>
      </c>
      <c r="K93" s="31"/>
      <c r="L93" s="26"/>
      <c r="M93" s="26"/>
      <c r="N93" s="26"/>
      <c r="O93" s="26"/>
      <c r="P93" s="26"/>
      <c r="Q93" s="26"/>
      <c r="R93" s="26"/>
      <c r="S93" s="26"/>
      <c r="T93" s="26"/>
      <c r="U93" s="26"/>
      <c r="V93" s="26"/>
    </row>
    <row r="94" spans="1:22" ht="15.75" thickBot="1" x14ac:dyDescent="0.3">
      <c r="A94" s="31"/>
      <c r="B94" s="31"/>
      <c r="C94" s="31"/>
      <c r="D94" s="31"/>
      <c r="E94" s="31"/>
      <c r="F94" s="31"/>
      <c r="G94" s="31"/>
      <c r="H94" s="31"/>
      <c r="I94" s="69">
        <v>1</v>
      </c>
      <c r="J94" s="31"/>
      <c r="K94" s="31"/>
      <c r="L94" s="26"/>
      <c r="M94" s="26"/>
      <c r="N94" s="26"/>
      <c r="O94" s="26"/>
      <c r="P94" s="26"/>
      <c r="Q94" s="26"/>
      <c r="R94" s="26"/>
      <c r="S94" s="26"/>
      <c r="T94" s="26"/>
      <c r="U94" s="26"/>
      <c r="V94" s="26"/>
    </row>
    <row r="95" spans="1:22" ht="42" customHeight="1" thickBot="1" x14ac:dyDescent="0.3">
      <c r="A95" s="31">
        <v>1031</v>
      </c>
      <c r="B95" s="32" t="s">
        <v>23</v>
      </c>
      <c r="C95" s="33" t="s">
        <v>25</v>
      </c>
      <c r="D95" s="33" t="s">
        <v>24</v>
      </c>
      <c r="E95" s="33" t="s">
        <v>26</v>
      </c>
      <c r="F95" s="31"/>
      <c r="G95" s="41" t="str">
        <f>LEFT(H93,SEARCH(".",H93))</f>
        <v>C3.</v>
      </c>
      <c r="H95" s="113" t="str">
        <f>VLOOKUP($A95,Prevodi!$A:$J,$A$1,FALSE)</f>
        <v>The content and scope of the training is planned based on the strategic direction of the organization and on the identified needs of individuals holding specific jobs. The purpose of the training is to enhance their ability (competence) to achieve the objectives. The effectiveness of specific trainings is regularly assessed through monitoring the transfer of knowledge / skills into practice and through improved realization of the set goals. The list of trainings offered (training catalogue) is continuously adapted.</v>
      </c>
      <c r="I95" s="68" t="str">
        <f>VLOOKUP(1005,Prevodi!$A:$J,$A$1,FALSE)</f>
        <v>0) The description does not apply for the situation in our organization. We haven’t seriously thought about this area. There is still a lot of work to be done, we are at the very beginning.</v>
      </c>
      <c r="J95" s="52"/>
      <c r="K95" s="31"/>
      <c r="L95" s="26"/>
      <c r="M95" s="26"/>
      <c r="N95" s="26"/>
      <c r="O95" s="26"/>
      <c r="P95" s="26"/>
      <c r="Q95" s="26"/>
      <c r="R95" s="26"/>
      <c r="S95" s="26"/>
      <c r="T95" s="26"/>
      <c r="U95" s="26"/>
      <c r="V95" s="26"/>
    </row>
    <row r="96" spans="1:22" ht="42" customHeight="1" thickBot="1" x14ac:dyDescent="0.3">
      <c r="A96" s="31"/>
      <c r="B96" s="32"/>
      <c r="C96" s="33"/>
      <c r="D96" s="33"/>
      <c r="E96" s="33"/>
      <c r="F96" s="31"/>
      <c r="G96" s="42"/>
      <c r="H96" s="114" t="e">
        <f>VLOOKUP($A96,Prevodi!$A:$J,$A$1,FALSE)</f>
        <v>#N/A</v>
      </c>
      <c r="I96" s="68" t="str">
        <f>VLOOKUP(1006,Prevodi!$A:$J,$A$1,FALSE)</f>
        <v>1-2) Only a small part of the description applies to our organization. The approach is unclear, we operate by inertia. We have identified the need for action. We have started to discuss how to proceed.</v>
      </c>
      <c r="J96" s="52"/>
      <c r="K96" s="31"/>
      <c r="L96" s="26"/>
      <c r="M96" s="26"/>
      <c r="N96" s="26"/>
      <c r="O96" s="26"/>
      <c r="P96" s="26"/>
      <c r="Q96" s="26"/>
      <c r="R96" s="26"/>
      <c r="S96" s="26"/>
      <c r="T96" s="26"/>
      <c r="U96" s="26"/>
      <c r="V96" s="26"/>
    </row>
    <row r="97" spans="1:22" ht="42" customHeight="1" thickBot="1" x14ac:dyDescent="0.3">
      <c r="A97" s="31"/>
      <c r="B97" s="32"/>
      <c r="C97" s="33"/>
      <c r="D97" s="33"/>
      <c r="E97" s="33"/>
      <c r="F97" s="31"/>
      <c r="G97" s="42"/>
      <c r="H97" s="114" t="e">
        <f>VLOOKUP($A97,Prevodi!$A:$J,$A$1,FALSE)</f>
        <v>#N/A</v>
      </c>
      <c r="I9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97" s="52"/>
      <c r="K97" s="31"/>
      <c r="L97" s="26"/>
      <c r="M97" s="26"/>
      <c r="N97" s="26"/>
      <c r="O97" s="26"/>
      <c r="P97" s="26"/>
      <c r="Q97" s="26"/>
      <c r="R97" s="26"/>
      <c r="S97" s="26"/>
      <c r="T97" s="26"/>
      <c r="U97" s="26"/>
      <c r="V97" s="26"/>
    </row>
    <row r="98" spans="1:22" ht="42" customHeight="1" thickBot="1" x14ac:dyDescent="0.3">
      <c r="A98" s="31"/>
      <c r="B98" s="32"/>
      <c r="C98" s="33"/>
      <c r="D98" s="33"/>
      <c r="E98" s="33"/>
      <c r="F98" s="31"/>
      <c r="G98" s="42"/>
      <c r="H98" s="114" t="e">
        <f>VLOOKUP($A98,Prevodi!$A:$J,$A$1,FALSE)</f>
        <v>#N/A</v>
      </c>
      <c r="I9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98" s="52"/>
      <c r="K98" s="31"/>
      <c r="L98" s="26"/>
      <c r="M98" s="26"/>
      <c r="N98" s="26"/>
      <c r="O98" s="26"/>
      <c r="P98" s="26"/>
      <c r="Q98" s="26"/>
      <c r="R98" s="26"/>
      <c r="S98" s="26"/>
      <c r="T98" s="26"/>
      <c r="U98" s="26"/>
      <c r="V98" s="26"/>
    </row>
    <row r="99" spans="1:22" ht="42" customHeight="1" thickBot="1" x14ac:dyDescent="0.3">
      <c r="A99" s="31"/>
      <c r="B99" s="32"/>
      <c r="C99" s="33"/>
      <c r="D99" s="33"/>
      <c r="E99" s="33"/>
      <c r="F99" s="31"/>
      <c r="G99" s="42"/>
      <c r="H99" s="114" t="e">
        <f>VLOOKUP($A99,Prevodi!$A:$J,$A$1,FALSE)</f>
        <v>#N/A</v>
      </c>
      <c r="I9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99" s="52"/>
      <c r="K99" s="31"/>
      <c r="L99" s="26"/>
      <c r="M99" s="26"/>
      <c r="N99" s="26"/>
      <c r="O99" s="26"/>
      <c r="P99" s="26"/>
      <c r="Q99" s="26"/>
      <c r="R99" s="26"/>
      <c r="S99" s="26"/>
      <c r="T99" s="26"/>
      <c r="U99" s="26"/>
      <c r="V99" s="26"/>
    </row>
    <row r="100" spans="1:22" ht="42" customHeight="1" thickBot="1" x14ac:dyDescent="0.3">
      <c r="A100" s="31"/>
      <c r="B100" s="32"/>
      <c r="C100" s="33"/>
      <c r="D100" s="33"/>
      <c r="E100" s="33"/>
      <c r="F100" s="31"/>
      <c r="G100" s="42"/>
      <c r="H100" s="114" t="e">
        <f>VLOOKUP($A100,Prevodi!$A:$J,$A$1,FALSE)</f>
        <v>#N/A</v>
      </c>
      <c r="I10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100" s="52"/>
      <c r="K100" s="31"/>
      <c r="L100" s="26"/>
      <c r="M100" s="26"/>
      <c r="N100" s="26"/>
      <c r="O100" s="26"/>
      <c r="P100" s="26"/>
      <c r="Q100" s="26"/>
      <c r="R100" s="26"/>
      <c r="S100" s="26"/>
      <c r="T100" s="26"/>
      <c r="U100" s="26"/>
      <c r="V100" s="26"/>
    </row>
    <row r="101" spans="1:22" ht="120" customHeight="1" thickBot="1" x14ac:dyDescent="0.3">
      <c r="A101" s="31"/>
      <c r="B101" s="31">
        <v>10</v>
      </c>
      <c r="C101" s="31">
        <f>IF(ISERR(J101*1)=TRUE,0,B101)</f>
        <v>10</v>
      </c>
      <c r="D101" s="43">
        <f>C101/SUM(C101:C101)</f>
        <v>1</v>
      </c>
      <c r="E101" s="31">
        <f>IF(ISERR(D101*J101)=TRUE,0,D101*J101)</f>
        <v>0</v>
      </c>
      <c r="F101" s="31"/>
      <c r="G101" s="66" t="str">
        <f>VLOOKUP(1011,Prevodi!$A:$J,$A$1,FALSE)</f>
        <v>Descrip-tion of the situation:</v>
      </c>
      <c r="H101" s="115"/>
      <c r="I101" s="116"/>
      <c r="J101" s="61">
        <f>IF(ISERR( (VLOOKUP(I94,'OcLestvice(v1)'!$J$3:$K$14,2,FALSE))/10)=TRUE," /",     (VLOOKUP(I94,'OcLestvice(v1)'!$J$3:$K$14,2,FALSE))/10)</f>
        <v>0</v>
      </c>
      <c r="K101" s="31"/>
      <c r="L101" s="26"/>
      <c r="M101" s="26"/>
      <c r="N101" s="26"/>
      <c r="O101" s="26"/>
      <c r="P101" s="26"/>
      <c r="Q101" s="26"/>
      <c r="R101" s="26"/>
      <c r="S101" s="26"/>
      <c r="T101" s="26"/>
      <c r="U101" s="26"/>
      <c r="V101" s="26"/>
    </row>
    <row r="102" spans="1:22" ht="15.75" thickBot="1" x14ac:dyDescent="0.3">
      <c r="A102" s="30"/>
      <c r="B102" s="29"/>
      <c r="C102" s="29"/>
      <c r="D102" s="29"/>
      <c r="E102" s="29"/>
      <c r="F102" s="29"/>
      <c r="G102" s="29"/>
      <c r="H102" s="29"/>
      <c r="I102" s="29"/>
      <c r="J102" s="29"/>
      <c r="K102" s="26"/>
      <c r="L102" s="26"/>
      <c r="M102" s="26"/>
      <c r="N102" s="26"/>
      <c r="O102" s="26"/>
      <c r="P102" s="26"/>
      <c r="Q102" s="26"/>
      <c r="R102" s="26"/>
      <c r="S102" s="26"/>
      <c r="T102" s="26"/>
      <c r="U102" s="26"/>
      <c r="V102" s="26"/>
    </row>
    <row r="103" spans="1:22" ht="32.25" thickBot="1" x14ac:dyDescent="0.3">
      <c r="A103" s="31">
        <v>1032</v>
      </c>
      <c r="B103" s="31"/>
      <c r="C103" s="62"/>
      <c r="D103" s="62"/>
      <c r="E103" s="40">
        <f>SUM(E111:E111)</f>
        <v>0</v>
      </c>
      <c r="F103" s="31"/>
      <c r="G103" s="63"/>
      <c r="H103" s="117" t="str">
        <f>VLOOKUP($A103,Prevodi!$A:$J,$A$1,FALSE)</f>
        <v>C4. Diagnostics</v>
      </c>
      <c r="I103" s="118"/>
      <c r="J103" s="65">
        <f>E103</f>
        <v>0</v>
      </c>
      <c r="K103" s="31"/>
      <c r="L103" s="26"/>
      <c r="M103" s="26"/>
      <c r="N103" s="26"/>
      <c r="O103" s="26"/>
      <c r="P103" s="26"/>
      <c r="Q103" s="26"/>
      <c r="R103" s="26"/>
      <c r="S103" s="26"/>
      <c r="T103" s="26"/>
      <c r="U103" s="26"/>
      <c r="V103" s="26"/>
    </row>
    <row r="104" spans="1:22" ht="15.75" thickBot="1" x14ac:dyDescent="0.3">
      <c r="A104" s="31"/>
      <c r="B104" s="31"/>
      <c r="C104" s="31"/>
      <c r="D104" s="31"/>
      <c r="E104" s="31"/>
      <c r="F104" s="31"/>
      <c r="G104" s="31"/>
      <c r="H104" s="31"/>
      <c r="I104" s="69">
        <v>1</v>
      </c>
      <c r="J104" s="31"/>
      <c r="K104" s="31"/>
      <c r="L104" s="26"/>
      <c r="M104" s="26"/>
      <c r="N104" s="26"/>
      <c r="O104" s="26"/>
      <c r="P104" s="26"/>
      <c r="Q104" s="26"/>
      <c r="R104" s="26"/>
      <c r="S104" s="26"/>
      <c r="T104" s="26"/>
      <c r="U104" s="26"/>
      <c r="V104" s="26"/>
    </row>
    <row r="105" spans="1:22" ht="42" customHeight="1" thickBot="1" x14ac:dyDescent="0.3">
      <c r="A105" s="31">
        <v>1033</v>
      </c>
      <c r="B105" s="32" t="s">
        <v>23</v>
      </c>
      <c r="C105" s="33" t="s">
        <v>25</v>
      </c>
      <c r="D105" s="33" t="s">
        <v>24</v>
      </c>
      <c r="E105" s="33" t="s">
        <v>26</v>
      </c>
      <c r="F105" s="31"/>
      <c r="G105" s="41" t="str">
        <f>LEFT(H103,SEARCH(".",H103))</f>
        <v>C4.</v>
      </c>
      <c r="H105" s="113" t="str">
        <f>VLOOKUP($A105,Prevodi!$A:$J,$A$1,FALSE)</f>
        <v>We regularly monitor the developments in the external and internal environment and consider the findings in the context of strategic planning. For the various possible scenarios, we regularly produce projections of future needs in terms of both the number of personnel as well as the structure and the required competencies. We survey how the employees perceive the working environment, we analyse the state of HRM processes and take action if necessary.</v>
      </c>
      <c r="I105" s="68" t="str">
        <f>VLOOKUP(1005,Prevodi!$A:$J,$A$1,FALSE)</f>
        <v>0) The description does not apply for the situation in our organization. We haven’t seriously thought about this area. There is still a lot of work to be done, we are at the very beginning.</v>
      </c>
      <c r="J105" s="52"/>
      <c r="K105" s="31"/>
      <c r="L105" s="26"/>
      <c r="M105" s="26"/>
      <c r="N105" s="26"/>
      <c r="O105" s="26"/>
      <c r="P105" s="26"/>
      <c r="Q105" s="26"/>
      <c r="R105" s="26"/>
      <c r="S105" s="26"/>
      <c r="T105" s="26"/>
      <c r="U105" s="26"/>
      <c r="V105" s="26"/>
    </row>
    <row r="106" spans="1:22" ht="42" customHeight="1" thickBot="1" x14ac:dyDescent="0.3">
      <c r="A106" s="31"/>
      <c r="B106" s="32"/>
      <c r="C106" s="33"/>
      <c r="D106" s="33"/>
      <c r="E106" s="33"/>
      <c r="F106" s="31"/>
      <c r="G106" s="42"/>
      <c r="H106" s="114" t="e">
        <f>VLOOKUP($A106,Prevodi!$A:$J,$A$1,FALSE)</f>
        <v>#N/A</v>
      </c>
      <c r="I106" s="68" t="str">
        <f>VLOOKUP(1006,Prevodi!$A:$J,$A$1,FALSE)</f>
        <v>1-2) Only a small part of the description applies to our organization. The approach is unclear, we operate by inertia. We have identified the need for action. We have started to discuss how to proceed.</v>
      </c>
      <c r="J106" s="52"/>
      <c r="K106" s="31"/>
      <c r="L106" s="26"/>
      <c r="M106" s="26"/>
      <c r="N106" s="26"/>
      <c r="O106" s="26"/>
      <c r="P106" s="26"/>
      <c r="Q106" s="26"/>
      <c r="R106" s="26"/>
      <c r="S106" s="26"/>
      <c r="T106" s="26"/>
      <c r="U106" s="26"/>
      <c r="V106" s="26"/>
    </row>
    <row r="107" spans="1:22" ht="42" customHeight="1" thickBot="1" x14ac:dyDescent="0.3">
      <c r="A107" s="31"/>
      <c r="B107" s="32"/>
      <c r="C107" s="33"/>
      <c r="D107" s="33"/>
      <c r="E107" s="33"/>
      <c r="F107" s="31"/>
      <c r="G107" s="42"/>
      <c r="H107" s="114" t="e">
        <f>VLOOKUP($A107,Prevodi!$A:$J,$A$1,FALSE)</f>
        <v>#N/A</v>
      </c>
      <c r="I10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107" s="52"/>
      <c r="K107" s="31"/>
      <c r="L107" s="26"/>
      <c r="M107" s="26"/>
      <c r="N107" s="26"/>
      <c r="O107" s="26"/>
      <c r="P107" s="26"/>
      <c r="Q107" s="26"/>
      <c r="R107" s="26"/>
      <c r="S107" s="26"/>
      <c r="T107" s="26"/>
      <c r="U107" s="26"/>
      <c r="V107" s="26"/>
    </row>
    <row r="108" spans="1:22" ht="42" customHeight="1" thickBot="1" x14ac:dyDescent="0.3">
      <c r="A108" s="31"/>
      <c r="B108" s="32"/>
      <c r="C108" s="33"/>
      <c r="D108" s="33"/>
      <c r="E108" s="33"/>
      <c r="F108" s="31"/>
      <c r="G108" s="42"/>
      <c r="H108" s="114" t="e">
        <f>VLOOKUP($A108,Prevodi!$A:$J,$A$1,FALSE)</f>
        <v>#N/A</v>
      </c>
      <c r="I10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108" s="52"/>
      <c r="K108" s="31"/>
      <c r="L108" s="26"/>
      <c r="M108" s="26"/>
      <c r="N108" s="26"/>
      <c r="O108" s="26"/>
      <c r="P108" s="26"/>
      <c r="Q108" s="26"/>
      <c r="R108" s="26"/>
      <c r="S108" s="26"/>
      <c r="T108" s="26"/>
      <c r="U108" s="26"/>
      <c r="V108" s="26"/>
    </row>
    <row r="109" spans="1:22" ht="42" customHeight="1" thickBot="1" x14ac:dyDescent="0.3">
      <c r="A109" s="31"/>
      <c r="B109" s="32"/>
      <c r="C109" s="33"/>
      <c r="D109" s="33"/>
      <c r="E109" s="33"/>
      <c r="F109" s="31"/>
      <c r="G109" s="42"/>
      <c r="H109" s="114" t="e">
        <f>VLOOKUP($A109,Prevodi!$A:$J,$A$1,FALSE)</f>
        <v>#N/A</v>
      </c>
      <c r="I10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109" s="52"/>
      <c r="K109" s="31"/>
      <c r="L109" s="26"/>
      <c r="M109" s="26"/>
      <c r="N109" s="26"/>
      <c r="O109" s="26"/>
      <c r="P109" s="26"/>
      <c r="Q109" s="26"/>
      <c r="R109" s="26"/>
      <c r="S109" s="26"/>
      <c r="T109" s="26"/>
      <c r="U109" s="26"/>
      <c r="V109" s="26"/>
    </row>
    <row r="110" spans="1:22" ht="42" customHeight="1" thickBot="1" x14ac:dyDescent="0.3">
      <c r="A110" s="31"/>
      <c r="B110" s="32"/>
      <c r="C110" s="33"/>
      <c r="D110" s="33"/>
      <c r="E110" s="33"/>
      <c r="F110" s="31"/>
      <c r="G110" s="42"/>
      <c r="H110" s="114" t="e">
        <f>VLOOKUP($A110,Prevodi!$A:$J,$A$1,FALSE)</f>
        <v>#N/A</v>
      </c>
      <c r="I11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110" s="52"/>
      <c r="K110" s="31"/>
      <c r="L110" s="26"/>
      <c r="M110" s="26"/>
      <c r="N110" s="26"/>
      <c r="O110" s="26"/>
      <c r="P110" s="26"/>
      <c r="Q110" s="26"/>
      <c r="R110" s="26"/>
      <c r="S110" s="26"/>
      <c r="T110" s="26"/>
      <c r="U110" s="26"/>
      <c r="V110" s="26"/>
    </row>
    <row r="111" spans="1:22" ht="120" customHeight="1" thickBot="1" x14ac:dyDescent="0.3">
      <c r="A111" s="31"/>
      <c r="B111" s="31">
        <v>10</v>
      </c>
      <c r="C111" s="31">
        <f>IF(ISERR(J111*1)=TRUE,0,B111)</f>
        <v>10</v>
      </c>
      <c r="D111" s="43">
        <f>C111/SUM(C111:C111)</f>
        <v>1</v>
      </c>
      <c r="E111" s="31">
        <f>IF(ISERR(D111*J111)=TRUE,0,D111*J111)</f>
        <v>0</v>
      </c>
      <c r="F111" s="31"/>
      <c r="G111" s="66" t="str">
        <f>VLOOKUP(1011,Prevodi!$A:$J,$A$1,FALSE)</f>
        <v>Descrip-tion of the situation:</v>
      </c>
      <c r="H111" s="115"/>
      <c r="I111" s="116"/>
      <c r="J111" s="61">
        <f>IF(ISERR( (VLOOKUP(I104,'OcLestvice(v1)'!$J$3:$K$14,2,FALSE))/10)=TRUE," /",     (VLOOKUP(I104,'OcLestvice(v1)'!$J$3:$K$14,2,FALSE))/10)</f>
        <v>0</v>
      </c>
      <c r="K111" s="31"/>
      <c r="L111" s="26"/>
      <c r="M111" s="26"/>
      <c r="N111" s="26"/>
      <c r="O111" s="26"/>
      <c r="P111" s="26"/>
      <c r="Q111" s="26"/>
      <c r="R111" s="26"/>
      <c r="S111" s="26"/>
      <c r="T111" s="26"/>
      <c r="U111" s="26"/>
      <c r="V111" s="26"/>
    </row>
    <row r="112" spans="1:22" ht="15.75" thickBot="1" x14ac:dyDescent="0.3">
      <c r="A112" s="30"/>
      <c r="B112" s="29"/>
      <c r="C112" s="29"/>
      <c r="D112" s="29"/>
      <c r="E112" s="29"/>
      <c r="F112" s="29"/>
      <c r="G112" s="29"/>
      <c r="H112" s="29"/>
      <c r="I112" s="29"/>
      <c r="J112" s="29"/>
      <c r="K112" s="26"/>
      <c r="L112" s="26"/>
      <c r="M112" s="26"/>
      <c r="N112" s="26"/>
      <c r="O112" s="26"/>
      <c r="P112" s="26"/>
      <c r="Q112" s="26"/>
      <c r="R112" s="26"/>
      <c r="S112" s="26"/>
      <c r="T112" s="26"/>
      <c r="U112" s="26"/>
      <c r="V112" s="26"/>
    </row>
    <row r="113" spans="1:22" ht="32.25" thickBot="1" x14ac:dyDescent="0.3">
      <c r="A113" s="31">
        <v>1034</v>
      </c>
      <c r="B113" s="31"/>
      <c r="C113" s="62"/>
      <c r="D113" s="62"/>
      <c r="E113" s="40">
        <f>SUM(E121:E121)</f>
        <v>0</v>
      </c>
      <c r="F113" s="31"/>
      <c r="G113" s="63"/>
      <c r="H113" s="117" t="str">
        <f>VLOOKUP($A113,Prevodi!$A:$J,$A$1,FALSE)</f>
        <v>D1. Additional areas</v>
      </c>
      <c r="I113" s="118"/>
      <c r="J113" s="65">
        <f>E113</f>
        <v>0</v>
      </c>
      <c r="K113" s="31"/>
      <c r="L113" s="26"/>
      <c r="M113" s="26"/>
      <c r="N113" s="26"/>
      <c r="O113" s="26"/>
      <c r="P113" s="26"/>
      <c r="Q113" s="26"/>
      <c r="R113" s="26"/>
      <c r="S113" s="26"/>
      <c r="T113" s="26"/>
      <c r="U113" s="26"/>
      <c r="V113" s="26"/>
    </row>
    <row r="114" spans="1:22" ht="15.75" thickBot="1" x14ac:dyDescent="0.3">
      <c r="A114" s="31"/>
      <c r="B114" s="31"/>
      <c r="C114" s="31"/>
      <c r="D114" s="31"/>
      <c r="E114" s="31"/>
      <c r="F114" s="31"/>
      <c r="G114" s="31"/>
      <c r="H114" s="31"/>
      <c r="I114" s="69">
        <v>1</v>
      </c>
      <c r="J114" s="31"/>
      <c r="K114" s="31"/>
      <c r="L114" s="26"/>
      <c r="M114" s="26"/>
      <c r="N114" s="26"/>
      <c r="O114" s="26"/>
      <c r="P114" s="26"/>
      <c r="Q114" s="26"/>
      <c r="R114" s="26"/>
      <c r="S114" s="26"/>
      <c r="T114" s="26"/>
      <c r="U114" s="26"/>
      <c r="V114" s="26"/>
    </row>
    <row r="115" spans="1:22" ht="42" customHeight="1" thickBot="1" x14ac:dyDescent="0.3">
      <c r="A115" s="31">
        <v>1035</v>
      </c>
      <c r="B115" s="32" t="s">
        <v>23</v>
      </c>
      <c r="C115" s="33" t="s">
        <v>25</v>
      </c>
      <c r="D115" s="33" t="s">
        <v>24</v>
      </c>
      <c r="E115" s="33" t="s">
        <v>26</v>
      </c>
      <c r="F115" s="31"/>
      <c r="G115" s="41" t="str">
        <f>LEFT(H113,SEARCH(".",H113))</f>
        <v>D1.</v>
      </c>
      <c r="H115" s="113" t="str">
        <f>VLOOKUP($A115,Prevodi!$A:$J,$A$1,FALSE)</f>
        <v>In our organization, we have thoroughly considered our specific needs in regard to supporting our employees. We have established adequate systems and they function successfully.
The following list serves as an illustration: protection of health, safety, providing information (internal newsletter, intranet), a family-friendly workplace, canteen, holiday facilities, recreation, legal assistance, personal and psychological assistance, family counselling, help in treatment of addiction, social work ...</v>
      </c>
      <c r="I115" s="68" t="str">
        <f>VLOOKUP(1005,Prevodi!$A:$J,$A$1,FALSE)</f>
        <v>0) The description does not apply for the situation in our organization. We haven’t seriously thought about this area. There is still a lot of work to be done, we are at the very beginning.</v>
      </c>
      <c r="J115" s="52"/>
      <c r="K115" s="31"/>
      <c r="L115" s="26"/>
      <c r="M115" s="26"/>
      <c r="N115" s="26"/>
      <c r="O115" s="26"/>
      <c r="P115" s="26"/>
      <c r="Q115" s="26"/>
      <c r="R115" s="26"/>
      <c r="S115" s="26"/>
      <c r="T115" s="26"/>
      <c r="U115" s="26"/>
      <c r="V115" s="26"/>
    </row>
    <row r="116" spans="1:22" ht="42" customHeight="1" thickBot="1" x14ac:dyDescent="0.3">
      <c r="A116" s="31"/>
      <c r="B116" s="32"/>
      <c r="C116" s="33"/>
      <c r="D116" s="33"/>
      <c r="E116" s="33"/>
      <c r="F116" s="31"/>
      <c r="G116" s="42"/>
      <c r="H116" s="114" t="e">
        <f>VLOOKUP($A116,Prevodi!$A:$J,$A$1,FALSE)</f>
        <v>#N/A</v>
      </c>
      <c r="I116" s="68" t="str">
        <f>VLOOKUP(1006,Prevodi!$A:$J,$A$1,FALSE)</f>
        <v>1-2) Only a small part of the description applies to our organization. The approach is unclear, we operate by inertia. We have identified the need for action. We have started to discuss how to proceed.</v>
      </c>
      <c r="J116" s="52"/>
      <c r="K116" s="31"/>
      <c r="L116" s="26"/>
      <c r="M116" s="26"/>
      <c r="N116" s="26"/>
      <c r="O116" s="26"/>
      <c r="P116" s="26"/>
      <c r="Q116" s="26"/>
      <c r="R116" s="26"/>
      <c r="S116" s="26"/>
      <c r="T116" s="26"/>
      <c r="U116" s="26"/>
      <c r="V116" s="26"/>
    </row>
    <row r="117" spans="1:22" ht="42" customHeight="1" thickBot="1" x14ac:dyDescent="0.3">
      <c r="A117" s="31"/>
      <c r="B117" s="32"/>
      <c r="C117" s="33"/>
      <c r="D117" s="33"/>
      <c r="E117" s="33"/>
      <c r="F117" s="31"/>
      <c r="G117" s="42"/>
      <c r="H117" s="114" t="e">
        <f>VLOOKUP($A117,Prevodi!$A:$J,$A$1,FALSE)</f>
        <v>#N/A</v>
      </c>
      <c r="I117" s="68" t="str">
        <f>VLOOKUP(1007,Prevodi!$A:$J,$A$1,FALSE)</f>
        <v>3-4) The description more doesn't than does hold true for our organization. The area is still relatively unregulated, we operate by inertia. We seriously discuss the status and the challenges in this area. We're close to decisions about our approach, and we think how to realize the plans in practice.</v>
      </c>
      <c r="J117" s="52"/>
      <c r="K117" s="31"/>
      <c r="L117" s="26"/>
      <c r="M117" s="26"/>
      <c r="N117" s="26"/>
      <c r="O117" s="26"/>
      <c r="P117" s="26"/>
      <c r="Q117" s="26"/>
      <c r="R117" s="26"/>
      <c r="S117" s="26"/>
      <c r="T117" s="26"/>
      <c r="U117" s="26"/>
      <c r="V117" s="26"/>
    </row>
    <row r="118" spans="1:22" ht="42" customHeight="1" thickBot="1" x14ac:dyDescent="0.3">
      <c r="A118" s="31"/>
      <c r="B118" s="32"/>
      <c r="C118" s="33"/>
      <c r="D118" s="33"/>
      <c r="E118" s="33"/>
      <c r="F118" s="31"/>
      <c r="G118" s="42"/>
      <c r="H118" s="114" t="e">
        <f>VLOOKUP($A118,Prevodi!$A:$J,$A$1,FALSE)</f>
        <v>#N/A</v>
      </c>
      <c r="I118" s="68" t="str">
        <f>VLOOKUP(1008,Prevodi!$A:$J,$A$1,FALSE)</f>
        <v>5-6) The description to some extent holds true for our organization. We have a solid approach to addressing this area. Implementation is in progress, but we still have not managed to put everything into practice. We're not entirely sure it will all work. Monitoring mechanisms are not yet in place.</v>
      </c>
      <c r="J118" s="52"/>
      <c r="K118" s="31"/>
      <c r="L118" s="26"/>
      <c r="M118" s="26"/>
      <c r="N118" s="26"/>
      <c r="O118" s="26"/>
      <c r="P118" s="26"/>
      <c r="Q118" s="26"/>
      <c r="R118" s="26"/>
      <c r="S118" s="26"/>
      <c r="T118" s="26"/>
      <c r="U118" s="26"/>
      <c r="V118" s="26"/>
    </row>
    <row r="119" spans="1:22" ht="42" customHeight="1" thickBot="1" x14ac:dyDescent="0.3">
      <c r="A119" s="31"/>
      <c r="B119" s="32"/>
      <c r="C119" s="33"/>
      <c r="D119" s="33"/>
      <c r="E119" s="33"/>
      <c r="F119" s="31"/>
      <c r="G119" s="42"/>
      <c r="H119" s="114" t="e">
        <f>VLOOKUP($A119,Prevodi!$A:$J,$A$1,FALSE)</f>
        <v>#N/A</v>
      </c>
      <c r="I119" s="68" t="str">
        <f>VLOOKUP(1009,Prevodi!$A:$J,$A$1,FALSE)</f>
        <v>7-8) The description is largely true for our organization. We have a clear approach to tackling this area. Implementation is in the final stage; only little things are missing. The approach clearly shows good results, we have introduced some basic monitoring and improvement mechanisms.</v>
      </c>
      <c r="J119" s="52"/>
      <c r="K119" s="31"/>
      <c r="L119" s="26"/>
      <c r="M119" s="26"/>
      <c r="N119" s="26"/>
      <c r="O119" s="26"/>
      <c r="P119" s="26"/>
      <c r="Q119" s="26"/>
      <c r="R119" s="26"/>
      <c r="S119" s="26"/>
      <c r="T119" s="26"/>
      <c r="U119" s="26"/>
      <c r="V119" s="26"/>
    </row>
    <row r="120" spans="1:22" ht="42" customHeight="1" thickBot="1" x14ac:dyDescent="0.3">
      <c r="A120" s="31"/>
      <c r="B120" s="32"/>
      <c r="C120" s="33"/>
      <c r="D120" s="33"/>
      <c r="E120" s="33"/>
      <c r="F120" s="31"/>
      <c r="G120" s="42"/>
      <c r="H120" s="114" t="e">
        <f>VLOOKUP($A120,Prevodi!$A:$J,$A$1,FALSE)</f>
        <v>#N/A</v>
      </c>
      <c r="I120" s="68" t="str">
        <f>VLOOKUP(1010,Prevodi!$A:$J,$A$1,FALSE)</f>
        <v>9-10) That description is absolutely true. We have an excellent approach to covering this area. The approach is well established in practice and integrated with other business processes. The functioning and the effects are regularly monitored and adjusted as necessary.</v>
      </c>
      <c r="J120" s="52"/>
      <c r="K120" s="31"/>
      <c r="L120" s="26"/>
      <c r="M120" s="26"/>
      <c r="N120" s="26"/>
      <c r="O120" s="26"/>
      <c r="P120" s="26"/>
      <c r="Q120" s="26"/>
      <c r="R120" s="26"/>
      <c r="S120" s="26"/>
      <c r="T120" s="26"/>
      <c r="U120" s="26"/>
      <c r="V120" s="26"/>
    </row>
    <row r="121" spans="1:22" ht="120" customHeight="1" thickBot="1" x14ac:dyDescent="0.3">
      <c r="A121" s="31"/>
      <c r="B121" s="31">
        <v>10</v>
      </c>
      <c r="C121" s="31">
        <f>IF(ISERR(J121*1)=TRUE,0,B121)</f>
        <v>10</v>
      </c>
      <c r="D121" s="43">
        <f>C121/SUM(C121:C121)</f>
        <v>1</v>
      </c>
      <c r="E121" s="31">
        <f>IF(ISERR(D121*J121)=TRUE,0,D121*J121)</f>
        <v>0</v>
      </c>
      <c r="F121" s="31"/>
      <c r="G121" s="66" t="str">
        <f>VLOOKUP(1011,Prevodi!$A:$J,$A$1,FALSE)</f>
        <v>Descrip-tion of the situation:</v>
      </c>
      <c r="H121" s="115"/>
      <c r="I121" s="116"/>
      <c r="J121" s="61">
        <f>IF(ISERR( (VLOOKUP(I114,'OcLestvice(v1)'!$J$3:$K$14,2,FALSE))/10)=TRUE," /",     (VLOOKUP(I114,'OcLestvice(v1)'!$J$3:$K$14,2,FALSE))/10)</f>
        <v>0</v>
      </c>
      <c r="K121" s="31"/>
      <c r="L121" s="26"/>
      <c r="M121" s="26"/>
      <c r="N121" s="26"/>
      <c r="O121" s="26"/>
      <c r="P121" s="26"/>
      <c r="Q121" s="26"/>
      <c r="R121" s="26"/>
      <c r="S121" s="26"/>
      <c r="T121" s="26"/>
      <c r="U121" s="26"/>
      <c r="V121" s="26"/>
    </row>
    <row r="122" spans="1:22" x14ac:dyDescent="0.25">
      <c r="A122" s="30"/>
      <c r="B122" s="29"/>
      <c r="C122" s="29"/>
      <c r="D122" s="29"/>
      <c r="E122" s="29"/>
      <c r="F122" s="29"/>
      <c r="G122" s="29"/>
      <c r="H122" s="29"/>
      <c r="I122" s="29"/>
      <c r="J122" s="29"/>
      <c r="K122" s="26"/>
      <c r="L122" s="26"/>
      <c r="M122" s="26"/>
      <c r="N122" s="26"/>
      <c r="O122" s="26"/>
      <c r="P122" s="26"/>
      <c r="Q122" s="26"/>
      <c r="R122" s="26"/>
      <c r="S122" s="26"/>
      <c r="T122" s="26"/>
      <c r="U122" s="26"/>
      <c r="V122" s="26"/>
    </row>
    <row r="123" spans="1:22" x14ac:dyDescent="0.25">
      <c r="A123" s="26"/>
      <c r="B123" s="26"/>
      <c r="C123" s="26"/>
      <c r="D123" s="26"/>
      <c r="E123" s="26"/>
      <c r="F123" s="26"/>
      <c r="G123" s="26"/>
      <c r="H123" s="26"/>
      <c r="I123" s="26"/>
      <c r="J123" s="26"/>
      <c r="K123" s="26"/>
      <c r="L123" s="26"/>
      <c r="M123" s="26"/>
      <c r="N123" s="26"/>
      <c r="O123" s="26"/>
      <c r="P123" s="26"/>
      <c r="Q123" s="26"/>
      <c r="R123" s="26"/>
      <c r="S123" s="26"/>
      <c r="T123" s="26"/>
      <c r="U123" s="26"/>
      <c r="V123" s="26"/>
    </row>
    <row r="124" spans="1:22"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row>
    <row r="125" spans="1:22" x14ac:dyDescent="0.25">
      <c r="A125" s="26"/>
      <c r="B125" s="26"/>
      <c r="C125" s="26"/>
      <c r="D125" s="26"/>
      <c r="E125" s="26"/>
      <c r="F125" s="26"/>
      <c r="G125" s="26"/>
      <c r="H125" s="26"/>
      <c r="I125" s="26"/>
      <c r="J125" s="26"/>
      <c r="K125" s="26"/>
      <c r="L125" s="26"/>
      <c r="M125" s="26"/>
      <c r="N125" s="26"/>
      <c r="O125" s="26"/>
      <c r="P125" s="26"/>
      <c r="Q125" s="26"/>
      <c r="R125" s="26"/>
      <c r="S125" s="26"/>
      <c r="T125" s="26"/>
      <c r="U125" s="26"/>
      <c r="V125" s="26"/>
    </row>
    <row r="126" spans="1:22" x14ac:dyDescent="0.25">
      <c r="A126" s="26"/>
      <c r="B126" s="26"/>
      <c r="C126" s="26"/>
      <c r="D126" s="26"/>
      <c r="E126" s="26"/>
      <c r="F126" s="26"/>
      <c r="G126" s="26"/>
      <c r="H126" s="26"/>
      <c r="I126" s="26"/>
      <c r="J126" s="26"/>
      <c r="K126" s="26"/>
      <c r="L126" s="26"/>
      <c r="M126" s="26"/>
      <c r="N126" s="26"/>
      <c r="O126" s="26"/>
      <c r="P126" s="26"/>
      <c r="Q126" s="26"/>
      <c r="R126" s="26"/>
      <c r="S126" s="26"/>
      <c r="T126" s="26"/>
      <c r="U126" s="26"/>
      <c r="V126" s="26"/>
    </row>
    <row r="127" spans="1:22" x14ac:dyDescent="0.25">
      <c r="A127" s="26"/>
      <c r="B127" s="26"/>
      <c r="C127" s="26"/>
      <c r="D127" s="26"/>
      <c r="E127" s="26"/>
      <c r="F127" s="26"/>
      <c r="G127" s="26"/>
      <c r="H127" s="26"/>
      <c r="I127" s="26"/>
      <c r="J127" s="26"/>
      <c r="K127" s="26"/>
      <c r="L127" s="26"/>
      <c r="M127" s="26"/>
      <c r="N127" s="26"/>
      <c r="O127" s="26"/>
      <c r="P127" s="26"/>
      <c r="Q127" s="26"/>
      <c r="R127" s="26"/>
      <c r="S127" s="26"/>
      <c r="T127" s="26"/>
      <c r="U127" s="26"/>
      <c r="V127" s="26"/>
    </row>
    <row r="128" spans="1:22" x14ac:dyDescent="0.25">
      <c r="A128" s="26"/>
      <c r="B128" s="26"/>
      <c r="C128" s="26"/>
      <c r="D128" s="26"/>
      <c r="E128" s="26"/>
      <c r="F128" s="26"/>
      <c r="G128" s="26"/>
      <c r="H128" s="26"/>
      <c r="I128" s="26"/>
      <c r="J128" s="26"/>
      <c r="K128" s="26"/>
      <c r="L128" s="26"/>
      <c r="M128" s="26"/>
      <c r="N128" s="26"/>
      <c r="O128" s="26"/>
      <c r="P128" s="26"/>
      <c r="Q128" s="26"/>
      <c r="R128" s="26"/>
      <c r="S128" s="26"/>
      <c r="T128" s="26"/>
      <c r="U128" s="26"/>
      <c r="V128" s="26"/>
    </row>
    <row r="129" spans="1:22" x14ac:dyDescent="0.25">
      <c r="A129" s="26"/>
      <c r="B129" s="26"/>
      <c r="C129" s="26"/>
      <c r="D129" s="26"/>
      <c r="E129" s="26"/>
      <c r="F129" s="26"/>
      <c r="G129" s="26"/>
      <c r="H129" s="26"/>
      <c r="I129" s="26"/>
      <c r="J129" s="26"/>
      <c r="K129" s="26"/>
      <c r="L129" s="26"/>
      <c r="M129" s="26"/>
      <c r="N129" s="26"/>
      <c r="O129" s="26"/>
      <c r="P129" s="26"/>
      <c r="Q129" s="26"/>
      <c r="R129" s="26"/>
      <c r="S129" s="26"/>
      <c r="T129" s="26"/>
      <c r="U129" s="26"/>
      <c r="V129" s="26"/>
    </row>
    <row r="130" spans="1:22" x14ac:dyDescent="0.25">
      <c r="A130" s="26"/>
      <c r="B130" s="26"/>
      <c r="C130" s="26"/>
      <c r="D130" s="26"/>
      <c r="E130" s="26"/>
      <c r="F130" s="26"/>
      <c r="G130" s="26"/>
      <c r="H130" s="26"/>
      <c r="I130" s="26"/>
      <c r="J130" s="26"/>
      <c r="K130" s="26"/>
      <c r="L130" s="26"/>
      <c r="M130" s="26"/>
      <c r="N130" s="26"/>
      <c r="O130" s="26"/>
      <c r="P130" s="26"/>
      <c r="Q130" s="26"/>
      <c r="R130" s="26"/>
      <c r="S130" s="26"/>
      <c r="T130" s="26"/>
      <c r="U130" s="26"/>
      <c r="V130" s="26"/>
    </row>
    <row r="131" spans="1:22" x14ac:dyDescent="0.25">
      <c r="A131" s="26"/>
      <c r="B131" s="26"/>
      <c r="C131" s="26"/>
      <c r="D131" s="26"/>
      <c r="E131" s="26"/>
      <c r="F131" s="26"/>
      <c r="G131" s="26"/>
      <c r="H131" s="26"/>
      <c r="I131" s="26"/>
      <c r="J131" s="26"/>
      <c r="K131" s="26"/>
      <c r="L131" s="26"/>
      <c r="M131" s="26"/>
      <c r="N131" s="26"/>
      <c r="O131" s="26"/>
      <c r="P131" s="26"/>
      <c r="Q131" s="26"/>
      <c r="R131" s="26"/>
      <c r="S131" s="26"/>
      <c r="T131" s="26"/>
      <c r="U131" s="26"/>
      <c r="V131" s="26"/>
    </row>
    <row r="132" spans="1:22" x14ac:dyDescent="0.25">
      <c r="A132" s="26"/>
      <c r="B132" s="26"/>
      <c r="C132" s="26"/>
      <c r="D132" s="26"/>
      <c r="E132" s="26"/>
      <c r="F132" s="26"/>
      <c r="G132" s="26"/>
      <c r="H132" s="26"/>
      <c r="I132" s="26"/>
      <c r="J132" s="26"/>
      <c r="K132" s="26"/>
      <c r="L132" s="26"/>
      <c r="M132" s="26"/>
      <c r="N132" s="26"/>
      <c r="O132" s="26"/>
      <c r="P132" s="26"/>
      <c r="Q132" s="26"/>
      <c r="R132" s="26"/>
      <c r="S132" s="26"/>
      <c r="T132" s="26"/>
      <c r="U132" s="26"/>
      <c r="V132" s="26"/>
    </row>
    <row r="133" spans="1:22" x14ac:dyDescent="0.25">
      <c r="A133" s="26"/>
      <c r="B133" s="26"/>
      <c r="C133" s="26"/>
      <c r="D133" s="26"/>
      <c r="E133" s="26"/>
      <c r="F133" s="26"/>
      <c r="G133" s="26"/>
      <c r="H133" s="26"/>
      <c r="I133" s="26"/>
      <c r="J133" s="26"/>
      <c r="K133" s="26"/>
      <c r="L133" s="26"/>
      <c r="M133" s="26"/>
      <c r="N133" s="26"/>
      <c r="O133" s="26"/>
      <c r="P133" s="26"/>
      <c r="Q133" s="26"/>
      <c r="R133" s="26"/>
      <c r="S133" s="26"/>
      <c r="T133" s="26"/>
      <c r="U133" s="26"/>
      <c r="V133" s="26"/>
    </row>
    <row r="134" spans="1:22" x14ac:dyDescent="0.25">
      <c r="A134" s="26"/>
      <c r="B134" s="26"/>
      <c r="C134" s="26"/>
      <c r="D134" s="26"/>
      <c r="E134" s="26"/>
      <c r="F134" s="26"/>
      <c r="G134" s="26"/>
      <c r="H134" s="26"/>
      <c r="I134" s="26"/>
      <c r="J134" s="26"/>
      <c r="K134" s="26"/>
      <c r="L134" s="26"/>
      <c r="M134" s="26"/>
      <c r="N134" s="26"/>
      <c r="O134" s="26"/>
      <c r="P134" s="26"/>
      <c r="Q134" s="26"/>
      <c r="R134" s="26"/>
      <c r="S134" s="26"/>
      <c r="T134" s="26"/>
      <c r="U134" s="26"/>
      <c r="V134" s="26"/>
    </row>
    <row r="135" spans="1:22" x14ac:dyDescent="0.25">
      <c r="A135" s="26"/>
      <c r="B135" s="26"/>
      <c r="C135" s="26"/>
      <c r="D135" s="26"/>
      <c r="E135" s="26"/>
      <c r="F135" s="26"/>
      <c r="G135" s="26"/>
      <c r="H135" s="26"/>
      <c r="I135" s="26"/>
      <c r="J135" s="26"/>
      <c r="K135" s="26"/>
      <c r="L135" s="26"/>
      <c r="M135" s="26"/>
      <c r="N135" s="26"/>
      <c r="O135" s="26"/>
      <c r="P135" s="26"/>
      <c r="Q135" s="26"/>
      <c r="R135" s="26"/>
      <c r="S135" s="26"/>
      <c r="T135" s="26"/>
      <c r="U135" s="26"/>
      <c r="V135" s="26"/>
    </row>
    <row r="136" spans="1:22" x14ac:dyDescent="0.25">
      <c r="A136" s="26"/>
      <c r="B136" s="26"/>
      <c r="C136" s="26"/>
      <c r="D136" s="26"/>
      <c r="E136" s="26"/>
      <c r="F136" s="26"/>
      <c r="G136" s="26"/>
      <c r="H136" s="26"/>
      <c r="I136" s="26"/>
      <c r="J136" s="26"/>
      <c r="K136" s="26"/>
      <c r="L136" s="26"/>
      <c r="M136" s="26"/>
      <c r="N136" s="26"/>
      <c r="O136" s="26"/>
      <c r="P136" s="26"/>
      <c r="Q136" s="26"/>
      <c r="R136" s="26"/>
      <c r="S136" s="26"/>
      <c r="T136" s="26"/>
      <c r="U136" s="26"/>
      <c r="V136" s="26"/>
    </row>
    <row r="137" spans="1:22" x14ac:dyDescent="0.25">
      <c r="A137" s="26"/>
      <c r="B137" s="26"/>
      <c r="C137" s="26"/>
      <c r="D137" s="26"/>
      <c r="E137" s="26"/>
      <c r="F137" s="26"/>
      <c r="G137" s="26"/>
      <c r="H137" s="26"/>
      <c r="I137" s="26"/>
      <c r="J137" s="26"/>
      <c r="K137" s="26"/>
      <c r="L137" s="26"/>
      <c r="M137" s="26"/>
      <c r="N137" s="26"/>
      <c r="O137" s="26"/>
      <c r="P137" s="26"/>
      <c r="Q137" s="26"/>
      <c r="R137" s="26"/>
      <c r="S137" s="26"/>
      <c r="T137" s="26"/>
      <c r="U137" s="26"/>
      <c r="V137" s="26"/>
    </row>
    <row r="138" spans="1:22" x14ac:dyDescent="0.25">
      <c r="A138" s="26"/>
      <c r="B138" s="26"/>
      <c r="C138" s="26"/>
      <c r="D138" s="26"/>
      <c r="E138" s="26"/>
      <c r="F138" s="26"/>
      <c r="G138" s="26"/>
      <c r="H138" s="26"/>
      <c r="I138" s="26"/>
      <c r="J138" s="26"/>
      <c r="K138" s="26"/>
      <c r="L138" s="26"/>
      <c r="M138" s="26"/>
      <c r="N138" s="26"/>
      <c r="O138" s="26"/>
      <c r="P138" s="26"/>
      <c r="Q138" s="26"/>
      <c r="R138" s="26"/>
      <c r="S138" s="26"/>
      <c r="T138" s="26"/>
      <c r="U138" s="26"/>
      <c r="V138" s="26"/>
    </row>
    <row r="139" spans="1:22" x14ac:dyDescent="0.25">
      <c r="A139" s="26"/>
      <c r="B139" s="26"/>
      <c r="C139" s="26"/>
      <c r="D139" s="26"/>
      <c r="E139" s="26"/>
      <c r="F139" s="26"/>
      <c r="G139" s="26"/>
      <c r="H139" s="26"/>
      <c r="I139" s="26"/>
      <c r="J139" s="26"/>
      <c r="K139" s="26"/>
      <c r="L139" s="26"/>
      <c r="M139" s="26"/>
      <c r="N139" s="26"/>
      <c r="O139" s="26"/>
      <c r="P139" s="26"/>
      <c r="Q139" s="26"/>
      <c r="R139" s="26"/>
      <c r="S139" s="26"/>
      <c r="T139" s="26"/>
      <c r="U139" s="26"/>
      <c r="V139" s="26"/>
    </row>
    <row r="140" spans="1:22" x14ac:dyDescent="0.25">
      <c r="A140" s="26"/>
      <c r="B140" s="26"/>
      <c r="C140" s="26"/>
      <c r="D140" s="26"/>
      <c r="E140" s="26"/>
      <c r="F140" s="26"/>
      <c r="G140" s="26"/>
      <c r="H140" s="26"/>
      <c r="I140" s="26"/>
      <c r="J140" s="26"/>
      <c r="K140" s="26"/>
      <c r="L140" s="26"/>
      <c r="M140" s="26"/>
      <c r="N140" s="26"/>
      <c r="O140" s="26"/>
      <c r="P140" s="26"/>
      <c r="Q140" s="26"/>
      <c r="R140" s="26"/>
      <c r="S140" s="26"/>
      <c r="T140" s="26"/>
      <c r="U140" s="26"/>
      <c r="V140" s="26"/>
    </row>
    <row r="141" spans="1:22" x14ac:dyDescent="0.25">
      <c r="A141" s="26"/>
      <c r="B141" s="26"/>
      <c r="C141" s="26"/>
      <c r="D141" s="26"/>
      <c r="E141" s="26"/>
      <c r="F141" s="26"/>
      <c r="G141" s="26"/>
      <c r="H141" s="26"/>
      <c r="I141" s="26"/>
      <c r="J141" s="26"/>
      <c r="K141" s="26"/>
      <c r="L141" s="26"/>
      <c r="M141" s="26"/>
      <c r="N141" s="26"/>
      <c r="O141" s="26"/>
      <c r="P141" s="26"/>
      <c r="Q141" s="26"/>
      <c r="R141" s="26"/>
      <c r="S141" s="26"/>
      <c r="T141" s="26"/>
      <c r="U141" s="26"/>
      <c r="V141" s="26"/>
    </row>
    <row r="142" spans="1:22" x14ac:dyDescent="0.25">
      <c r="A142" s="26"/>
      <c r="B142" s="26"/>
      <c r="C142" s="26"/>
      <c r="D142" s="26"/>
      <c r="E142" s="26"/>
      <c r="F142" s="26"/>
      <c r="G142" s="26"/>
      <c r="H142" s="26"/>
      <c r="I142" s="26"/>
      <c r="J142" s="26"/>
      <c r="K142" s="26"/>
      <c r="L142" s="26"/>
      <c r="M142" s="26"/>
      <c r="N142" s="26"/>
      <c r="O142" s="26"/>
      <c r="P142" s="26"/>
      <c r="Q142" s="26"/>
      <c r="R142" s="26"/>
      <c r="S142" s="26"/>
      <c r="T142" s="26"/>
      <c r="U142" s="26"/>
      <c r="V142" s="26"/>
    </row>
    <row r="143" spans="1:22" x14ac:dyDescent="0.25">
      <c r="A143" s="26"/>
      <c r="B143" s="26"/>
      <c r="C143" s="26"/>
      <c r="D143" s="26"/>
      <c r="E143" s="26"/>
      <c r="F143" s="26"/>
      <c r="G143" s="26"/>
      <c r="H143" s="26"/>
      <c r="I143" s="26"/>
      <c r="J143" s="26"/>
      <c r="K143" s="26"/>
      <c r="L143" s="26"/>
      <c r="M143" s="26"/>
      <c r="N143" s="26"/>
      <c r="O143" s="26"/>
      <c r="P143" s="26"/>
      <c r="Q143" s="26"/>
      <c r="R143" s="26"/>
      <c r="S143" s="26"/>
      <c r="T143" s="26"/>
      <c r="U143" s="26"/>
      <c r="V143" s="26"/>
    </row>
    <row r="144" spans="1:22" x14ac:dyDescent="0.25">
      <c r="A144" s="26"/>
      <c r="B144" s="26"/>
      <c r="C144" s="26"/>
      <c r="D144" s="26"/>
      <c r="E144" s="26"/>
      <c r="F144" s="26"/>
      <c r="G144" s="26"/>
      <c r="H144" s="26"/>
      <c r="I144" s="26"/>
      <c r="J144" s="26"/>
      <c r="K144" s="26"/>
      <c r="L144" s="26"/>
      <c r="M144" s="26"/>
      <c r="N144" s="26"/>
      <c r="O144" s="26"/>
      <c r="P144" s="26"/>
      <c r="Q144" s="26"/>
      <c r="R144" s="26"/>
      <c r="S144" s="26"/>
      <c r="T144" s="26"/>
      <c r="U144" s="26"/>
      <c r="V144" s="26"/>
    </row>
    <row r="145" spans="1:22" x14ac:dyDescent="0.25">
      <c r="A145" s="26"/>
      <c r="B145" s="26"/>
      <c r="C145" s="26"/>
      <c r="D145" s="26"/>
      <c r="E145" s="26"/>
      <c r="F145" s="26"/>
      <c r="G145" s="26"/>
      <c r="H145" s="26"/>
      <c r="I145" s="26"/>
      <c r="J145" s="26"/>
      <c r="K145" s="26"/>
      <c r="L145" s="26"/>
      <c r="M145" s="26"/>
      <c r="N145" s="26"/>
      <c r="O145" s="26"/>
      <c r="P145" s="26"/>
      <c r="Q145" s="26"/>
      <c r="R145" s="26"/>
      <c r="S145" s="26"/>
      <c r="T145" s="26"/>
      <c r="U145" s="26"/>
      <c r="V145" s="26"/>
    </row>
  </sheetData>
  <sheetProtection algorithmName="SHA-512" hashValue="SV6smzItOeYhh7LYs+igRJT2xTGkHC7mjt8vZE7Nx6GbknsVPR++xZIZbuBcxnboMNodTL9ZRhnF84ydKHYPbQ==" saltValue="KYQJp0370CcbLfjvEipwKg==" spinCount="100000" sheet="1" objects="1" scenarios="1" selectLockedCells="1"/>
  <mergeCells count="36">
    <mergeCell ref="H113:I113"/>
    <mergeCell ref="H115:H120"/>
    <mergeCell ref="H121:I121"/>
    <mergeCell ref="H93:I93"/>
    <mergeCell ref="H95:H100"/>
    <mergeCell ref="H101:I101"/>
    <mergeCell ref="H103:I103"/>
    <mergeCell ref="H105:H110"/>
    <mergeCell ref="H111:I111"/>
    <mergeCell ref="H73:I73"/>
    <mergeCell ref="H75:H80"/>
    <mergeCell ref="H81:I81"/>
    <mergeCell ref="H83:I83"/>
    <mergeCell ref="H85:H90"/>
    <mergeCell ref="H91:I91"/>
    <mergeCell ref="H51:I51"/>
    <mergeCell ref="H55:H60"/>
    <mergeCell ref="H61:I61"/>
    <mergeCell ref="H3:I3"/>
    <mergeCell ref="H13:I13"/>
    <mergeCell ref="H23:I23"/>
    <mergeCell ref="H33:I33"/>
    <mergeCell ref="H43:I43"/>
    <mergeCell ref="H53:I53"/>
    <mergeCell ref="H15:H20"/>
    <mergeCell ref="H21:I21"/>
    <mergeCell ref="H25:H30"/>
    <mergeCell ref="H31:I31"/>
    <mergeCell ref="H35:H40"/>
    <mergeCell ref="H63:I63"/>
    <mergeCell ref="H65:H70"/>
    <mergeCell ref="H71:I71"/>
    <mergeCell ref="H41:I41"/>
    <mergeCell ref="H45:H50"/>
    <mergeCell ref="H5:H10"/>
    <mergeCell ref="H11:I11"/>
  </mergeCells>
  <conditionalFormatting sqref="J3">
    <cfRule type="expression" dxfId="11" priority="13">
      <formula>#REF!=1</formula>
    </cfRule>
  </conditionalFormatting>
  <conditionalFormatting sqref="J13">
    <cfRule type="expression" dxfId="10" priority="11">
      <formula>#REF!=1</formula>
    </cfRule>
  </conditionalFormatting>
  <conditionalFormatting sqref="J23">
    <cfRule type="expression" dxfId="9" priority="10">
      <formula>#REF!=1</formula>
    </cfRule>
  </conditionalFormatting>
  <conditionalFormatting sqref="J33">
    <cfRule type="expression" dxfId="8" priority="9">
      <formula>#REF!=1</formula>
    </cfRule>
  </conditionalFormatting>
  <conditionalFormatting sqref="J113">
    <cfRule type="expression" dxfId="7" priority="1">
      <formula>#REF!=1</formula>
    </cfRule>
  </conditionalFormatting>
  <conditionalFormatting sqref="J43">
    <cfRule type="expression" dxfId="6" priority="8">
      <formula>#REF!=1</formula>
    </cfRule>
  </conditionalFormatting>
  <conditionalFormatting sqref="J53">
    <cfRule type="expression" dxfId="5" priority="7">
      <formula>#REF!=1</formula>
    </cfRule>
  </conditionalFormatting>
  <conditionalFormatting sqref="J63">
    <cfRule type="expression" dxfId="4" priority="6">
      <formula>#REF!=1</formula>
    </cfRule>
  </conditionalFormatting>
  <conditionalFormatting sqref="J73">
    <cfRule type="expression" dxfId="3" priority="5">
      <formula>#REF!=1</formula>
    </cfRule>
  </conditionalFormatting>
  <conditionalFormatting sqref="J83">
    <cfRule type="expression" dxfId="2" priority="4">
      <formula>#REF!=1</formula>
    </cfRule>
  </conditionalFormatting>
  <conditionalFormatting sqref="J93">
    <cfRule type="expression" dxfId="1" priority="3">
      <formula>#REF!=1</formula>
    </cfRule>
  </conditionalFormatting>
  <conditionalFormatting sqref="J103">
    <cfRule type="expression" dxfId="0" priority="2">
      <formula>#REF!=1</formula>
    </cfRule>
  </conditionalFormatting>
  <dataValidations disablePrompts="1" count="1">
    <dataValidation type="list" allowBlank="1" showInputMessage="1" showErrorMessage="1" sqref="RV5:RX11 ABR5:ABT11 ALN5:ALP11 AVJ5:AVL11 BFF5:BFH11 BPB5:BPD11 BYX5:BYZ11 CIT5:CIV11 CSP5:CSR11 DCL5:DCN11 DMH5:DMJ11 DWD5:DWF11 EFZ5:EGB11 EPV5:EPX11 EZR5:EZT11 FJN5:FJP11 FTJ5:FTL11 GDF5:GDH11 GNB5:GND11 GWX5:GWZ11 HGT5:HGV11 HQP5:HQR11 IAL5:IAN11 IKH5:IKJ11 IUD5:IUF11 JDZ5:JEB11 JNV5:JNX11 JXR5:JXT11 KHN5:KHP11 KRJ5:KRL11 LBF5:LBH11 LLB5:LLD11 LUX5:LUZ11 MET5:MEV11 MOP5:MOR11 MYL5:MYN11 NIH5:NIJ11 NSD5:NSF11 OBZ5:OCB11 OLV5:OLX11 OVR5:OVT11 PFN5:PFP11 PPJ5:PPL11 PZF5:PZH11 QJB5:QJD11 QSX5:QSZ11 RCT5:RCV11 RMP5:RMR11 RWL5:RWN11 SGH5:SGJ11 SQD5:SQF11 SZZ5:TAB11 TJV5:TJX11 TTR5:TTT11 UDN5:UDP11 UNJ5:UNL11 UXF5:UXH11 VHB5:VHD11 VQX5:VQZ11 WAT5:WAV11 WKP5:WKR11 WUL5:WUN11 HZ5:IB11">
      <formula1>#REF!</formula1>
    </dataValidation>
  </dataValidations>
  <pageMargins left="1.1023622047244095" right="0.47244094488188981" top="0.35433070866141736" bottom="0.6692913385826772" header="0.31496062992125984" footer="0.31496062992125984"/>
  <pageSetup paperSize="9" scale="55" fitToHeight="0" orientation="portrait" r:id="rId1"/>
  <headerFooter scaleWithDoc="0">
    <oddFooter>&amp;L© ORVI Consultus, d.o.o.&amp;R&amp;G</oddFooter>
  </headerFooter>
  <rowBreaks count="3" manualBreakCount="3">
    <brk id="32" max="16383" man="1"/>
    <brk id="62" max="16383" man="1"/>
    <brk id="92"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66" r:id="rId5" name="Option Button 2">
              <controlPr defaultSize="0" autoFill="0" autoLine="0" autoPict="0">
                <anchor moveWithCells="1">
                  <from>
                    <xdr:col>9</xdr:col>
                    <xdr:colOff>266700</xdr:colOff>
                    <xdr:row>4</xdr:row>
                    <xdr:rowOff>276225</xdr:rowOff>
                  </from>
                  <to>
                    <xdr:col>9</xdr:col>
                    <xdr:colOff>742950</xdr:colOff>
                    <xdr:row>5</xdr:row>
                    <xdr:rowOff>28575</xdr:rowOff>
                  </to>
                </anchor>
              </controlPr>
            </control>
          </mc:Choice>
        </mc:AlternateContent>
        <mc:AlternateContent xmlns:mc="http://schemas.openxmlformats.org/markup-compatibility/2006">
          <mc:Choice Requires="x14">
            <control shapeId="11267" r:id="rId6" name="Option Button 3">
              <controlPr defaultSize="0" autoFill="0" autoLine="0" autoPict="0">
                <anchor moveWithCells="1">
                  <from>
                    <xdr:col>9</xdr:col>
                    <xdr:colOff>266700</xdr:colOff>
                    <xdr:row>5</xdr:row>
                    <xdr:rowOff>9525</xdr:rowOff>
                  </from>
                  <to>
                    <xdr:col>9</xdr:col>
                    <xdr:colOff>742950</xdr:colOff>
                    <xdr:row>5</xdr:row>
                    <xdr:rowOff>295275</xdr:rowOff>
                  </to>
                </anchor>
              </controlPr>
            </control>
          </mc:Choice>
        </mc:AlternateContent>
        <mc:AlternateContent xmlns:mc="http://schemas.openxmlformats.org/markup-compatibility/2006">
          <mc:Choice Requires="x14">
            <control shapeId="11268" r:id="rId7" name="Option Button 4">
              <controlPr defaultSize="0" autoFill="0" autoLine="0" autoPict="0">
                <anchor moveWithCells="1">
                  <from>
                    <xdr:col>9</xdr:col>
                    <xdr:colOff>266700</xdr:colOff>
                    <xdr:row>5</xdr:row>
                    <xdr:rowOff>276225</xdr:rowOff>
                  </from>
                  <to>
                    <xdr:col>9</xdr:col>
                    <xdr:colOff>742950</xdr:colOff>
                    <xdr:row>6</xdr:row>
                    <xdr:rowOff>28575</xdr:rowOff>
                  </to>
                </anchor>
              </controlPr>
            </control>
          </mc:Choice>
        </mc:AlternateContent>
        <mc:AlternateContent xmlns:mc="http://schemas.openxmlformats.org/markup-compatibility/2006">
          <mc:Choice Requires="x14">
            <control shapeId="11269" r:id="rId8" name="Option Button 5">
              <controlPr defaultSize="0" autoFill="0" autoLine="0" autoPict="0">
                <anchor moveWithCells="1">
                  <from>
                    <xdr:col>9</xdr:col>
                    <xdr:colOff>266700</xdr:colOff>
                    <xdr:row>6</xdr:row>
                    <xdr:rowOff>0</xdr:rowOff>
                  </from>
                  <to>
                    <xdr:col>9</xdr:col>
                    <xdr:colOff>742950</xdr:colOff>
                    <xdr:row>6</xdr:row>
                    <xdr:rowOff>295275</xdr:rowOff>
                  </to>
                </anchor>
              </controlPr>
            </control>
          </mc:Choice>
        </mc:AlternateContent>
        <mc:AlternateContent xmlns:mc="http://schemas.openxmlformats.org/markup-compatibility/2006">
          <mc:Choice Requires="x14">
            <control shapeId="11270" r:id="rId9" name="Option Button 6">
              <controlPr defaultSize="0" autoFill="0" autoLine="0" autoPict="0">
                <anchor moveWithCells="1">
                  <from>
                    <xdr:col>9</xdr:col>
                    <xdr:colOff>266700</xdr:colOff>
                    <xdr:row>6</xdr:row>
                    <xdr:rowOff>266700</xdr:rowOff>
                  </from>
                  <to>
                    <xdr:col>9</xdr:col>
                    <xdr:colOff>742950</xdr:colOff>
                    <xdr:row>7</xdr:row>
                    <xdr:rowOff>28575</xdr:rowOff>
                  </to>
                </anchor>
              </controlPr>
            </control>
          </mc:Choice>
        </mc:AlternateContent>
        <mc:AlternateContent xmlns:mc="http://schemas.openxmlformats.org/markup-compatibility/2006">
          <mc:Choice Requires="x14">
            <control shapeId="11271" r:id="rId10" name="Option Button 7">
              <controlPr defaultSize="0" autoFill="0" autoLine="0" autoPict="0">
                <anchor moveWithCells="1">
                  <from>
                    <xdr:col>9</xdr:col>
                    <xdr:colOff>266700</xdr:colOff>
                    <xdr:row>7</xdr:row>
                    <xdr:rowOff>0</xdr:rowOff>
                  </from>
                  <to>
                    <xdr:col>9</xdr:col>
                    <xdr:colOff>742950</xdr:colOff>
                    <xdr:row>7</xdr:row>
                    <xdr:rowOff>285750</xdr:rowOff>
                  </to>
                </anchor>
              </controlPr>
            </control>
          </mc:Choice>
        </mc:AlternateContent>
        <mc:AlternateContent xmlns:mc="http://schemas.openxmlformats.org/markup-compatibility/2006">
          <mc:Choice Requires="x14">
            <control shapeId="11272" r:id="rId11" name="Option Button 8">
              <controlPr defaultSize="0" autoFill="0" autoLine="0" autoPict="0">
                <anchor moveWithCells="1">
                  <from>
                    <xdr:col>9</xdr:col>
                    <xdr:colOff>266700</xdr:colOff>
                    <xdr:row>7</xdr:row>
                    <xdr:rowOff>266700</xdr:rowOff>
                  </from>
                  <to>
                    <xdr:col>9</xdr:col>
                    <xdr:colOff>742950</xdr:colOff>
                    <xdr:row>8</xdr:row>
                    <xdr:rowOff>28575</xdr:rowOff>
                  </to>
                </anchor>
              </controlPr>
            </control>
          </mc:Choice>
        </mc:AlternateContent>
        <mc:AlternateContent xmlns:mc="http://schemas.openxmlformats.org/markup-compatibility/2006">
          <mc:Choice Requires="x14">
            <control shapeId="11273" r:id="rId12" name="Option Button 9">
              <controlPr defaultSize="0" autoFill="0" autoLine="0" autoPict="0">
                <anchor moveWithCells="1">
                  <from>
                    <xdr:col>9</xdr:col>
                    <xdr:colOff>266700</xdr:colOff>
                    <xdr:row>7</xdr:row>
                    <xdr:rowOff>533400</xdr:rowOff>
                  </from>
                  <to>
                    <xdr:col>9</xdr:col>
                    <xdr:colOff>742950</xdr:colOff>
                    <xdr:row>8</xdr:row>
                    <xdr:rowOff>285750</xdr:rowOff>
                  </to>
                </anchor>
              </controlPr>
            </control>
          </mc:Choice>
        </mc:AlternateContent>
        <mc:AlternateContent xmlns:mc="http://schemas.openxmlformats.org/markup-compatibility/2006">
          <mc:Choice Requires="x14">
            <control shapeId="11274" r:id="rId13" name="Option Button 10">
              <controlPr defaultSize="0" autoFill="0" autoLine="0" autoPict="0">
                <anchor moveWithCells="1">
                  <from>
                    <xdr:col>9</xdr:col>
                    <xdr:colOff>266700</xdr:colOff>
                    <xdr:row>8</xdr:row>
                    <xdr:rowOff>257175</xdr:rowOff>
                  </from>
                  <to>
                    <xdr:col>9</xdr:col>
                    <xdr:colOff>742950</xdr:colOff>
                    <xdr:row>9</xdr:row>
                    <xdr:rowOff>19050</xdr:rowOff>
                  </to>
                </anchor>
              </controlPr>
            </control>
          </mc:Choice>
        </mc:AlternateContent>
        <mc:AlternateContent xmlns:mc="http://schemas.openxmlformats.org/markup-compatibility/2006">
          <mc:Choice Requires="x14">
            <control shapeId="11275" r:id="rId14" name="Option Button 11">
              <controlPr defaultSize="0" autoFill="0" autoLine="0" autoPict="0">
                <anchor moveWithCells="1">
                  <from>
                    <xdr:col>9</xdr:col>
                    <xdr:colOff>266700</xdr:colOff>
                    <xdr:row>8</xdr:row>
                    <xdr:rowOff>523875</xdr:rowOff>
                  </from>
                  <to>
                    <xdr:col>9</xdr:col>
                    <xdr:colOff>742950</xdr:colOff>
                    <xdr:row>9</xdr:row>
                    <xdr:rowOff>285750</xdr:rowOff>
                  </to>
                </anchor>
              </controlPr>
            </control>
          </mc:Choice>
        </mc:AlternateContent>
        <mc:AlternateContent xmlns:mc="http://schemas.openxmlformats.org/markup-compatibility/2006">
          <mc:Choice Requires="x14">
            <control shapeId="11358" r:id="rId15" name="Option Button 94">
              <controlPr defaultSize="0" autoFill="0" autoLine="0" autoPict="0">
                <anchor moveWithCells="1">
                  <from>
                    <xdr:col>9</xdr:col>
                    <xdr:colOff>276225</xdr:colOff>
                    <xdr:row>9</xdr:row>
                    <xdr:rowOff>219075</xdr:rowOff>
                  </from>
                  <to>
                    <xdr:col>9</xdr:col>
                    <xdr:colOff>752475</xdr:colOff>
                    <xdr:row>9</xdr:row>
                    <xdr:rowOff>504825</xdr:rowOff>
                  </to>
                </anchor>
              </controlPr>
            </control>
          </mc:Choice>
        </mc:AlternateContent>
        <mc:AlternateContent xmlns:mc="http://schemas.openxmlformats.org/markup-compatibility/2006">
          <mc:Choice Requires="x14">
            <control shapeId="11359" r:id="rId16" name="Group Box 95">
              <controlPr defaultSize="0" print="0" autoFill="0" autoPict="0" altText="OCENE">
                <anchor moveWithCells="1">
                  <from>
                    <xdr:col>9</xdr:col>
                    <xdr:colOff>0</xdr:colOff>
                    <xdr:row>3</xdr:row>
                    <xdr:rowOff>66675</xdr:rowOff>
                  </from>
                  <to>
                    <xdr:col>10</xdr:col>
                    <xdr:colOff>9525</xdr:colOff>
                    <xdr:row>9</xdr:row>
                    <xdr:rowOff>514350</xdr:rowOff>
                  </to>
                </anchor>
              </controlPr>
            </control>
          </mc:Choice>
        </mc:AlternateContent>
        <mc:AlternateContent xmlns:mc="http://schemas.openxmlformats.org/markup-compatibility/2006">
          <mc:Choice Requires="x14">
            <control shapeId="11360" r:id="rId17" name="Option Button 96">
              <controlPr defaultSize="0" autoFill="0" autoLine="0" autoPict="0">
                <anchor moveWithCells="1">
                  <from>
                    <xdr:col>9</xdr:col>
                    <xdr:colOff>266700</xdr:colOff>
                    <xdr:row>14</xdr:row>
                    <xdr:rowOff>276225</xdr:rowOff>
                  </from>
                  <to>
                    <xdr:col>9</xdr:col>
                    <xdr:colOff>742950</xdr:colOff>
                    <xdr:row>15</xdr:row>
                    <xdr:rowOff>28575</xdr:rowOff>
                  </to>
                </anchor>
              </controlPr>
            </control>
          </mc:Choice>
        </mc:AlternateContent>
        <mc:AlternateContent xmlns:mc="http://schemas.openxmlformats.org/markup-compatibility/2006">
          <mc:Choice Requires="x14">
            <control shapeId="11361" r:id="rId18" name="Option Button 97">
              <controlPr defaultSize="0" autoFill="0" autoLine="0" autoPict="0">
                <anchor moveWithCells="1">
                  <from>
                    <xdr:col>9</xdr:col>
                    <xdr:colOff>266700</xdr:colOff>
                    <xdr:row>15</xdr:row>
                    <xdr:rowOff>9525</xdr:rowOff>
                  </from>
                  <to>
                    <xdr:col>9</xdr:col>
                    <xdr:colOff>742950</xdr:colOff>
                    <xdr:row>15</xdr:row>
                    <xdr:rowOff>295275</xdr:rowOff>
                  </to>
                </anchor>
              </controlPr>
            </control>
          </mc:Choice>
        </mc:AlternateContent>
        <mc:AlternateContent xmlns:mc="http://schemas.openxmlformats.org/markup-compatibility/2006">
          <mc:Choice Requires="x14">
            <control shapeId="11362" r:id="rId19" name="Option Button 98">
              <controlPr defaultSize="0" autoFill="0" autoLine="0" autoPict="0">
                <anchor moveWithCells="1">
                  <from>
                    <xdr:col>9</xdr:col>
                    <xdr:colOff>266700</xdr:colOff>
                    <xdr:row>15</xdr:row>
                    <xdr:rowOff>276225</xdr:rowOff>
                  </from>
                  <to>
                    <xdr:col>9</xdr:col>
                    <xdr:colOff>742950</xdr:colOff>
                    <xdr:row>16</xdr:row>
                    <xdr:rowOff>28575</xdr:rowOff>
                  </to>
                </anchor>
              </controlPr>
            </control>
          </mc:Choice>
        </mc:AlternateContent>
        <mc:AlternateContent xmlns:mc="http://schemas.openxmlformats.org/markup-compatibility/2006">
          <mc:Choice Requires="x14">
            <control shapeId="11363" r:id="rId20" name="Option Button 99">
              <controlPr defaultSize="0" autoFill="0" autoLine="0" autoPict="0">
                <anchor moveWithCells="1">
                  <from>
                    <xdr:col>9</xdr:col>
                    <xdr:colOff>266700</xdr:colOff>
                    <xdr:row>16</xdr:row>
                    <xdr:rowOff>0</xdr:rowOff>
                  </from>
                  <to>
                    <xdr:col>9</xdr:col>
                    <xdr:colOff>742950</xdr:colOff>
                    <xdr:row>16</xdr:row>
                    <xdr:rowOff>295275</xdr:rowOff>
                  </to>
                </anchor>
              </controlPr>
            </control>
          </mc:Choice>
        </mc:AlternateContent>
        <mc:AlternateContent xmlns:mc="http://schemas.openxmlformats.org/markup-compatibility/2006">
          <mc:Choice Requires="x14">
            <control shapeId="11364" r:id="rId21" name="Option Button 100">
              <controlPr defaultSize="0" autoFill="0" autoLine="0" autoPict="0">
                <anchor moveWithCells="1">
                  <from>
                    <xdr:col>9</xdr:col>
                    <xdr:colOff>266700</xdr:colOff>
                    <xdr:row>16</xdr:row>
                    <xdr:rowOff>266700</xdr:rowOff>
                  </from>
                  <to>
                    <xdr:col>9</xdr:col>
                    <xdr:colOff>742950</xdr:colOff>
                    <xdr:row>17</xdr:row>
                    <xdr:rowOff>28575</xdr:rowOff>
                  </to>
                </anchor>
              </controlPr>
            </control>
          </mc:Choice>
        </mc:AlternateContent>
        <mc:AlternateContent xmlns:mc="http://schemas.openxmlformats.org/markup-compatibility/2006">
          <mc:Choice Requires="x14">
            <control shapeId="11365" r:id="rId22" name="Option Button 101">
              <controlPr defaultSize="0" autoFill="0" autoLine="0" autoPict="0">
                <anchor moveWithCells="1">
                  <from>
                    <xdr:col>9</xdr:col>
                    <xdr:colOff>266700</xdr:colOff>
                    <xdr:row>17</xdr:row>
                    <xdr:rowOff>0</xdr:rowOff>
                  </from>
                  <to>
                    <xdr:col>9</xdr:col>
                    <xdr:colOff>742950</xdr:colOff>
                    <xdr:row>17</xdr:row>
                    <xdr:rowOff>285750</xdr:rowOff>
                  </to>
                </anchor>
              </controlPr>
            </control>
          </mc:Choice>
        </mc:AlternateContent>
        <mc:AlternateContent xmlns:mc="http://schemas.openxmlformats.org/markup-compatibility/2006">
          <mc:Choice Requires="x14">
            <control shapeId="11366" r:id="rId23" name="Option Button 102">
              <controlPr defaultSize="0" autoFill="0" autoLine="0" autoPict="0">
                <anchor moveWithCells="1">
                  <from>
                    <xdr:col>9</xdr:col>
                    <xdr:colOff>266700</xdr:colOff>
                    <xdr:row>17</xdr:row>
                    <xdr:rowOff>266700</xdr:rowOff>
                  </from>
                  <to>
                    <xdr:col>9</xdr:col>
                    <xdr:colOff>742950</xdr:colOff>
                    <xdr:row>18</xdr:row>
                    <xdr:rowOff>28575</xdr:rowOff>
                  </to>
                </anchor>
              </controlPr>
            </control>
          </mc:Choice>
        </mc:AlternateContent>
        <mc:AlternateContent xmlns:mc="http://schemas.openxmlformats.org/markup-compatibility/2006">
          <mc:Choice Requires="x14">
            <control shapeId="11367" r:id="rId24" name="Option Button 103">
              <controlPr defaultSize="0" autoFill="0" autoLine="0" autoPict="0">
                <anchor moveWithCells="1">
                  <from>
                    <xdr:col>9</xdr:col>
                    <xdr:colOff>266700</xdr:colOff>
                    <xdr:row>17</xdr:row>
                    <xdr:rowOff>533400</xdr:rowOff>
                  </from>
                  <to>
                    <xdr:col>9</xdr:col>
                    <xdr:colOff>742950</xdr:colOff>
                    <xdr:row>18</xdr:row>
                    <xdr:rowOff>285750</xdr:rowOff>
                  </to>
                </anchor>
              </controlPr>
            </control>
          </mc:Choice>
        </mc:AlternateContent>
        <mc:AlternateContent xmlns:mc="http://schemas.openxmlformats.org/markup-compatibility/2006">
          <mc:Choice Requires="x14">
            <control shapeId="11368" r:id="rId25" name="Option Button 104">
              <controlPr defaultSize="0" autoFill="0" autoLine="0" autoPict="0">
                <anchor moveWithCells="1">
                  <from>
                    <xdr:col>9</xdr:col>
                    <xdr:colOff>266700</xdr:colOff>
                    <xdr:row>18</xdr:row>
                    <xdr:rowOff>257175</xdr:rowOff>
                  </from>
                  <to>
                    <xdr:col>9</xdr:col>
                    <xdr:colOff>742950</xdr:colOff>
                    <xdr:row>19</xdr:row>
                    <xdr:rowOff>19050</xdr:rowOff>
                  </to>
                </anchor>
              </controlPr>
            </control>
          </mc:Choice>
        </mc:AlternateContent>
        <mc:AlternateContent xmlns:mc="http://schemas.openxmlformats.org/markup-compatibility/2006">
          <mc:Choice Requires="x14">
            <control shapeId="11369" r:id="rId26" name="Option Button 105">
              <controlPr defaultSize="0" autoFill="0" autoLine="0" autoPict="0">
                <anchor moveWithCells="1">
                  <from>
                    <xdr:col>9</xdr:col>
                    <xdr:colOff>266700</xdr:colOff>
                    <xdr:row>18</xdr:row>
                    <xdr:rowOff>523875</xdr:rowOff>
                  </from>
                  <to>
                    <xdr:col>9</xdr:col>
                    <xdr:colOff>742950</xdr:colOff>
                    <xdr:row>19</xdr:row>
                    <xdr:rowOff>285750</xdr:rowOff>
                  </to>
                </anchor>
              </controlPr>
            </control>
          </mc:Choice>
        </mc:AlternateContent>
        <mc:AlternateContent xmlns:mc="http://schemas.openxmlformats.org/markup-compatibility/2006">
          <mc:Choice Requires="x14">
            <control shapeId="11370" r:id="rId27" name="Option Button 106">
              <controlPr defaultSize="0" autoFill="0" autoLine="0" autoPict="0">
                <anchor moveWithCells="1">
                  <from>
                    <xdr:col>9</xdr:col>
                    <xdr:colOff>276225</xdr:colOff>
                    <xdr:row>19</xdr:row>
                    <xdr:rowOff>219075</xdr:rowOff>
                  </from>
                  <to>
                    <xdr:col>9</xdr:col>
                    <xdr:colOff>752475</xdr:colOff>
                    <xdr:row>19</xdr:row>
                    <xdr:rowOff>504825</xdr:rowOff>
                  </to>
                </anchor>
              </controlPr>
            </control>
          </mc:Choice>
        </mc:AlternateContent>
        <mc:AlternateContent xmlns:mc="http://schemas.openxmlformats.org/markup-compatibility/2006">
          <mc:Choice Requires="x14">
            <control shapeId="11371" r:id="rId28" name="Group Box 107">
              <controlPr defaultSize="0" print="0" autoFill="0" autoPict="0">
                <anchor moveWithCells="1">
                  <from>
                    <xdr:col>9</xdr:col>
                    <xdr:colOff>0</xdr:colOff>
                    <xdr:row>13</xdr:row>
                    <xdr:rowOff>66675</xdr:rowOff>
                  </from>
                  <to>
                    <xdr:col>9</xdr:col>
                    <xdr:colOff>790575</xdr:colOff>
                    <xdr:row>20</xdr:row>
                    <xdr:rowOff>28575</xdr:rowOff>
                  </to>
                </anchor>
              </controlPr>
            </control>
          </mc:Choice>
        </mc:AlternateContent>
        <mc:AlternateContent xmlns:mc="http://schemas.openxmlformats.org/markup-compatibility/2006">
          <mc:Choice Requires="x14">
            <control shapeId="11372" r:id="rId29" name="Option Button 108">
              <controlPr defaultSize="0" autoFill="0" autoLine="0" autoPict="0">
                <anchor moveWithCells="1">
                  <from>
                    <xdr:col>9</xdr:col>
                    <xdr:colOff>266700</xdr:colOff>
                    <xdr:row>24</xdr:row>
                    <xdr:rowOff>276225</xdr:rowOff>
                  </from>
                  <to>
                    <xdr:col>9</xdr:col>
                    <xdr:colOff>742950</xdr:colOff>
                    <xdr:row>25</xdr:row>
                    <xdr:rowOff>28575</xdr:rowOff>
                  </to>
                </anchor>
              </controlPr>
            </control>
          </mc:Choice>
        </mc:AlternateContent>
        <mc:AlternateContent xmlns:mc="http://schemas.openxmlformats.org/markup-compatibility/2006">
          <mc:Choice Requires="x14">
            <control shapeId="11373" r:id="rId30" name="Option Button 109">
              <controlPr defaultSize="0" autoFill="0" autoLine="0" autoPict="0">
                <anchor moveWithCells="1">
                  <from>
                    <xdr:col>9</xdr:col>
                    <xdr:colOff>266700</xdr:colOff>
                    <xdr:row>25</xdr:row>
                    <xdr:rowOff>9525</xdr:rowOff>
                  </from>
                  <to>
                    <xdr:col>9</xdr:col>
                    <xdr:colOff>742950</xdr:colOff>
                    <xdr:row>25</xdr:row>
                    <xdr:rowOff>295275</xdr:rowOff>
                  </to>
                </anchor>
              </controlPr>
            </control>
          </mc:Choice>
        </mc:AlternateContent>
        <mc:AlternateContent xmlns:mc="http://schemas.openxmlformats.org/markup-compatibility/2006">
          <mc:Choice Requires="x14">
            <control shapeId="11374" r:id="rId31" name="Option Button 110">
              <controlPr defaultSize="0" autoFill="0" autoLine="0" autoPict="0">
                <anchor moveWithCells="1">
                  <from>
                    <xdr:col>9</xdr:col>
                    <xdr:colOff>266700</xdr:colOff>
                    <xdr:row>25</xdr:row>
                    <xdr:rowOff>276225</xdr:rowOff>
                  </from>
                  <to>
                    <xdr:col>9</xdr:col>
                    <xdr:colOff>742950</xdr:colOff>
                    <xdr:row>26</xdr:row>
                    <xdr:rowOff>28575</xdr:rowOff>
                  </to>
                </anchor>
              </controlPr>
            </control>
          </mc:Choice>
        </mc:AlternateContent>
        <mc:AlternateContent xmlns:mc="http://schemas.openxmlformats.org/markup-compatibility/2006">
          <mc:Choice Requires="x14">
            <control shapeId="11375" r:id="rId32" name="Option Button 111">
              <controlPr defaultSize="0" autoFill="0" autoLine="0" autoPict="0">
                <anchor moveWithCells="1">
                  <from>
                    <xdr:col>9</xdr:col>
                    <xdr:colOff>266700</xdr:colOff>
                    <xdr:row>26</xdr:row>
                    <xdr:rowOff>0</xdr:rowOff>
                  </from>
                  <to>
                    <xdr:col>9</xdr:col>
                    <xdr:colOff>742950</xdr:colOff>
                    <xdr:row>26</xdr:row>
                    <xdr:rowOff>295275</xdr:rowOff>
                  </to>
                </anchor>
              </controlPr>
            </control>
          </mc:Choice>
        </mc:AlternateContent>
        <mc:AlternateContent xmlns:mc="http://schemas.openxmlformats.org/markup-compatibility/2006">
          <mc:Choice Requires="x14">
            <control shapeId="11376" r:id="rId33" name="Option Button 112">
              <controlPr defaultSize="0" autoFill="0" autoLine="0" autoPict="0">
                <anchor moveWithCells="1">
                  <from>
                    <xdr:col>9</xdr:col>
                    <xdr:colOff>266700</xdr:colOff>
                    <xdr:row>26</xdr:row>
                    <xdr:rowOff>266700</xdr:rowOff>
                  </from>
                  <to>
                    <xdr:col>9</xdr:col>
                    <xdr:colOff>742950</xdr:colOff>
                    <xdr:row>27</xdr:row>
                    <xdr:rowOff>28575</xdr:rowOff>
                  </to>
                </anchor>
              </controlPr>
            </control>
          </mc:Choice>
        </mc:AlternateContent>
        <mc:AlternateContent xmlns:mc="http://schemas.openxmlformats.org/markup-compatibility/2006">
          <mc:Choice Requires="x14">
            <control shapeId="11377" r:id="rId34" name="Option Button 113">
              <controlPr defaultSize="0" autoFill="0" autoLine="0" autoPict="0">
                <anchor moveWithCells="1">
                  <from>
                    <xdr:col>9</xdr:col>
                    <xdr:colOff>266700</xdr:colOff>
                    <xdr:row>27</xdr:row>
                    <xdr:rowOff>0</xdr:rowOff>
                  </from>
                  <to>
                    <xdr:col>9</xdr:col>
                    <xdr:colOff>742950</xdr:colOff>
                    <xdr:row>27</xdr:row>
                    <xdr:rowOff>285750</xdr:rowOff>
                  </to>
                </anchor>
              </controlPr>
            </control>
          </mc:Choice>
        </mc:AlternateContent>
        <mc:AlternateContent xmlns:mc="http://schemas.openxmlformats.org/markup-compatibility/2006">
          <mc:Choice Requires="x14">
            <control shapeId="11378" r:id="rId35" name="Option Button 114">
              <controlPr defaultSize="0" autoFill="0" autoLine="0" autoPict="0">
                <anchor moveWithCells="1">
                  <from>
                    <xdr:col>9</xdr:col>
                    <xdr:colOff>266700</xdr:colOff>
                    <xdr:row>27</xdr:row>
                    <xdr:rowOff>266700</xdr:rowOff>
                  </from>
                  <to>
                    <xdr:col>9</xdr:col>
                    <xdr:colOff>742950</xdr:colOff>
                    <xdr:row>28</xdr:row>
                    <xdr:rowOff>28575</xdr:rowOff>
                  </to>
                </anchor>
              </controlPr>
            </control>
          </mc:Choice>
        </mc:AlternateContent>
        <mc:AlternateContent xmlns:mc="http://schemas.openxmlformats.org/markup-compatibility/2006">
          <mc:Choice Requires="x14">
            <control shapeId="11379" r:id="rId36" name="Option Button 115">
              <controlPr defaultSize="0" autoFill="0" autoLine="0" autoPict="0">
                <anchor moveWithCells="1">
                  <from>
                    <xdr:col>9</xdr:col>
                    <xdr:colOff>266700</xdr:colOff>
                    <xdr:row>27</xdr:row>
                    <xdr:rowOff>533400</xdr:rowOff>
                  </from>
                  <to>
                    <xdr:col>9</xdr:col>
                    <xdr:colOff>742950</xdr:colOff>
                    <xdr:row>28</xdr:row>
                    <xdr:rowOff>285750</xdr:rowOff>
                  </to>
                </anchor>
              </controlPr>
            </control>
          </mc:Choice>
        </mc:AlternateContent>
        <mc:AlternateContent xmlns:mc="http://schemas.openxmlformats.org/markup-compatibility/2006">
          <mc:Choice Requires="x14">
            <control shapeId="11380" r:id="rId37" name="Option Button 116">
              <controlPr defaultSize="0" autoFill="0" autoLine="0" autoPict="0">
                <anchor moveWithCells="1">
                  <from>
                    <xdr:col>9</xdr:col>
                    <xdr:colOff>266700</xdr:colOff>
                    <xdr:row>28</xdr:row>
                    <xdr:rowOff>257175</xdr:rowOff>
                  </from>
                  <to>
                    <xdr:col>9</xdr:col>
                    <xdr:colOff>742950</xdr:colOff>
                    <xdr:row>29</xdr:row>
                    <xdr:rowOff>19050</xdr:rowOff>
                  </to>
                </anchor>
              </controlPr>
            </control>
          </mc:Choice>
        </mc:AlternateContent>
        <mc:AlternateContent xmlns:mc="http://schemas.openxmlformats.org/markup-compatibility/2006">
          <mc:Choice Requires="x14">
            <control shapeId="11381" r:id="rId38" name="Option Button 117">
              <controlPr defaultSize="0" autoFill="0" autoLine="0" autoPict="0">
                <anchor moveWithCells="1">
                  <from>
                    <xdr:col>9</xdr:col>
                    <xdr:colOff>266700</xdr:colOff>
                    <xdr:row>28</xdr:row>
                    <xdr:rowOff>523875</xdr:rowOff>
                  </from>
                  <to>
                    <xdr:col>9</xdr:col>
                    <xdr:colOff>742950</xdr:colOff>
                    <xdr:row>29</xdr:row>
                    <xdr:rowOff>285750</xdr:rowOff>
                  </to>
                </anchor>
              </controlPr>
            </control>
          </mc:Choice>
        </mc:AlternateContent>
        <mc:AlternateContent xmlns:mc="http://schemas.openxmlformats.org/markup-compatibility/2006">
          <mc:Choice Requires="x14">
            <control shapeId="11382" r:id="rId39" name="Option Button 118">
              <controlPr defaultSize="0" autoFill="0" autoLine="0" autoPict="0">
                <anchor moveWithCells="1">
                  <from>
                    <xdr:col>9</xdr:col>
                    <xdr:colOff>276225</xdr:colOff>
                    <xdr:row>29</xdr:row>
                    <xdr:rowOff>219075</xdr:rowOff>
                  </from>
                  <to>
                    <xdr:col>9</xdr:col>
                    <xdr:colOff>752475</xdr:colOff>
                    <xdr:row>29</xdr:row>
                    <xdr:rowOff>504825</xdr:rowOff>
                  </to>
                </anchor>
              </controlPr>
            </control>
          </mc:Choice>
        </mc:AlternateContent>
        <mc:AlternateContent xmlns:mc="http://schemas.openxmlformats.org/markup-compatibility/2006">
          <mc:Choice Requires="x14">
            <control shapeId="11383" r:id="rId40" name="Group Box 119">
              <controlPr defaultSize="0" print="0" autoFill="0" autoPict="0">
                <anchor moveWithCells="1">
                  <from>
                    <xdr:col>9</xdr:col>
                    <xdr:colOff>0</xdr:colOff>
                    <xdr:row>23</xdr:row>
                    <xdr:rowOff>66675</xdr:rowOff>
                  </from>
                  <to>
                    <xdr:col>9</xdr:col>
                    <xdr:colOff>790575</xdr:colOff>
                    <xdr:row>30</xdr:row>
                    <xdr:rowOff>28575</xdr:rowOff>
                  </to>
                </anchor>
              </controlPr>
            </control>
          </mc:Choice>
        </mc:AlternateContent>
        <mc:AlternateContent xmlns:mc="http://schemas.openxmlformats.org/markup-compatibility/2006">
          <mc:Choice Requires="x14">
            <control shapeId="11384" r:id="rId41" name="Option Button 120">
              <controlPr defaultSize="0" autoFill="0" autoLine="0" autoPict="0">
                <anchor moveWithCells="1">
                  <from>
                    <xdr:col>9</xdr:col>
                    <xdr:colOff>266700</xdr:colOff>
                    <xdr:row>34</xdr:row>
                    <xdr:rowOff>276225</xdr:rowOff>
                  </from>
                  <to>
                    <xdr:col>9</xdr:col>
                    <xdr:colOff>742950</xdr:colOff>
                    <xdr:row>35</xdr:row>
                    <xdr:rowOff>28575</xdr:rowOff>
                  </to>
                </anchor>
              </controlPr>
            </control>
          </mc:Choice>
        </mc:AlternateContent>
        <mc:AlternateContent xmlns:mc="http://schemas.openxmlformats.org/markup-compatibility/2006">
          <mc:Choice Requires="x14">
            <control shapeId="11385" r:id="rId42" name="Option Button 121">
              <controlPr defaultSize="0" autoFill="0" autoLine="0" autoPict="0">
                <anchor moveWithCells="1">
                  <from>
                    <xdr:col>9</xdr:col>
                    <xdr:colOff>266700</xdr:colOff>
                    <xdr:row>35</xdr:row>
                    <xdr:rowOff>9525</xdr:rowOff>
                  </from>
                  <to>
                    <xdr:col>9</xdr:col>
                    <xdr:colOff>742950</xdr:colOff>
                    <xdr:row>35</xdr:row>
                    <xdr:rowOff>295275</xdr:rowOff>
                  </to>
                </anchor>
              </controlPr>
            </control>
          </mc:Choice>
        </mc:AlternateContent>
        <mc:AlternateContent xmlns:mc="http://schemas.openxmlformats.org/markup-compatibility/2006">
          <mc:Choice Requires="x14">
            <control shapeId="11386" r:id="rId43" name="Option Button 122">
              <controlPr defaultSize="0" autoFill="0" autoLine="0" autoPict="0">
                <anchor moveWithCells="1">
                  <from>
                    <xdr:col>9</xdr:col>
                    <xdr:colOff>266700</xdr:colOff>
                    <xdr:row>35</xdr:row>
                    <xdr:rowOff>276225</xdr:rowOff>
                  </from>
                  <to>
                    <xdr:col>9</xdr:col>
                    <xdr:colOff>742950</xdr:colOff>
                    <xdr:row>36</xdr:row>
                    <xdr:rowOff>28575</xdr:rowOff>
                  </to>
                </anchor>
              </controlPr>
            </control>
          </mc:Choice>
        </mc:AlternateContent>
        <mc:AlternateContent xmlns:mc="http://schemas.openxmlformats.org/markup-compatibility/2006">
          <mc:Choice Requires="x14">
            <control shapeId="11387" r:id="rId44" name="Option Button 123">
              <controlPr defaultSize="0" autoFill="0" autoLine="0" autoPict="0">
                <anchor moveWithCells="1">
                  <from>
                    <xdr:col>9</xdr:col>
                    <xdr:colOff>266700</xdr:colOff>
                    <xdr:row>36</xdr:row>
                    <xdr:rowOff>0</xdr:rowOff>
                  </from>
                  <to>
                    <xdr:col>9</xdr:col>
                    <xdr:colOff>742950</xdr:colOff>
                    <xdr:row>36</xdr:row>
                    <xdr:rowOff>295275</xdr:rowOff>
                  </to>
                </anchor>
              </controlPr>
            </control>
          </mc:Choice>
        </mc:AlternateContent>
        <mc:AlternateContent xmlns:mc="http://schemas.openxmlformats.org/markup-compatibility/2006">
          <mc:Choice Requires="x14">
            <control shapeId="11388" r:id="rId45" name="Option Button 124">
              <controlPr defaultSize="0" autoFill="0" autoLine="0" autoPict="0">
                <anchor moveWithCells="1">
                  <from>
                    <xdr:col>9</xdr:col>
                    <xdr:colOff>266700</xdr:colOff>
                    <xdr:row>36</xdr:row>
                    <xdr:rowOff>266700</xdr:rowOff>
                  </from>
                  <to>
                    <xdr:col>9</xdr:col>
                    <xdr:colOff>742950</xdr:colOff>
                    <xdr:row>37</xdr:row>
                    <xdr:rowOff>28575</xdr:rowOff>
                  </to>
                </anchor>
              </controlPr>
            </control>
          </mc:Choice>
        </mc:AlternateContent>
        <mc:AlternateContent xmlns:mc="http://schemas.openxmlformats.org/markup-compatibility/2006">
          <mc:Choice Requires="x14">
            <control shapeId="11389" r:id="rId46" name="Option Button 125">
              <controlPr defaultSize="0" autoFill="0" autoLine="0" autoPict="0">
                <anchor moveWithCells="1">
                  <from>
                    <xdr:col>9</xdr:col>
                    <xdr:colOff>266700</xdr:colOff>
                    <xdr:row>37</xdr:row>
                    <xdr:rowOff>0</xdr:rowOff>
                  </from>
                  <to>
                    <xdr:col>9</xdr:col>
                    <xdr:colOff>742950</xdr:colOff>
                    <xdr:row>37</xdr:row>
                    <xdr:rowOff>285750</xdr:rowOff>
                  </to>
                </anchor>
              </controlPr>
            </control>
          </mc:Choice>
        </mc:AlternateContent>
        <mc:AlternateContent xmlns:mc="http://schemas.openxmlformats.org/markup-compatibility/2006">
          <mc:Choice Requires="x14">
            <control shapeId="11390" r:id="rId47" name="Option Button 126">
              <controlPr defaultSize="0" autoFill="0" autoLine="0" autoPict="0">
                <anchor moveWithCells="1">
                  <from>
                    <xdr:col>9</xdr:col>
                    <xdr:colOff>266700</xdr:colOff>
                    <xdr:row>37</xdr:row>
                    <xdr:rowOff>266700</xdr:rowOff>
                  </from>
                  <to>
                    <xdr:col>9</xdr:col>
                    <xdr:colOff>742950</xdr:colOff>
                    <xdr:row>38</xdr:row>
                    <xdr:rowOff>28575</xdr:rowOff>
                  </to>
                </anchor>
              </controlPr>
            </control>
          </mc:Choice>
        </mc:AlternateContent>
        <mc:AlternateContent xmlns:mc="http://schemas.openxmlformats.org/markup-compatibility/2006">
          <mc:Choice Requires="x14">
            <control shapeId="11391" r:id="rId48" name="Option Button 127">
              <controlPr defaultSize="0" autoFill="0" autoLine="0" autoPict="0">
                <anchor moveWithCells="1">
                  <from>
                    <xdr:col>9</xdr:col>
                    <xdr:colOff>266700</xdr:colOff>
                    <xdr:row>37</xdr:row>
                    <xdr:rowOff>533400</xdr:rowOff>
                  </from>
                  <to>
                    <xdr:col>9</xdr:col>
                    <xdr:colOff>742950</xdr:colOff>
                    <xdr:row>38</xdr:row>
                    <xdr:rowOff>285750</xdr:rowOff>
                  </to>
                </anchor>
              </controlPr>
            </control>
          </mc:Choice>
        </mc:AlternateContent>
        <mc:AlternateContent xmlns:mc="http://schemas.openxmlformats.org/markup-compatibility/2006">
          <mc:Choice Requires="x14">
            <control shapeId="11392" r:id="rId49" name="Option Button 128">
              <controlPr defaultSize="0" autoFill="0" autoLine="0" autoPict="0">
                <anchor moveWithCells="1">
                  <from>
                    <xdr:col>9</xdr:col>
                    <xdr:colOff>266700</xdr:colOff>
                    <xdr:row>38</xdr:row>
                    <xdr:rowOff>257175</xdr:rowOff>
                  </from>
                  <to>
                    <xdr:col>9</xdr:col>
                    <xdr:colOff>742950</xdr:colOff>
                    <xdr:row>39</xdr:row>
                    <xdr:rowOff>19050</xdr:rowOff>
                  </to>
                </anchor>
              </controlPr>
            </control>
          </mc:Choice>
        </mc:AlternateContent>
        <mc:AlternateContent xmlns:mc="http://schemas.openxmlformats.org/markup-compatibility/2006">
          <mc:Choice Requires="x14">
            <control shapeId="11393" r:id="rId50" name="Option Button 129">
              <controlPr defaultSize="0" autoFill="0" autoLine="0" autoPict="0">
                <anchor moveWithCells="1">
                  <from>
                    <xdr:col>9</xdr:col>
                    <xdr:colOff>266700</xdr:colOff>
                    <xdr:row>38</xdr:row>
                    <xdr:rowOff>523875</xdr:rowOff>
                  </from>
                  <to>
                    <xdr:col>9</xdr:col>
                    <xdr:colOff>742950</xdr:colOff>
                    <xdr:row>39</xdr:row>
                    <xdr:rowOff>285750</xdr:rowOff>
                  </to>
                </anchor>
              </controlPr>
            </control>
          </mc:Choice>
        </mc:AlternateContent>
        <mc:AlternateContent xmlns:mc="http://schemas.openxmlformats.org/markup-compatibility/2006">
          <mc:Choice Requires="x14">
            <control shapeId="11394" r:id="rId51" name="Option Button 130">
              <controlPr defaultSize="0" autoFill="0" autoLine="0" autoPict="0">
                <anchor moveWithCells="1">
                  <from>
                    <xdr:col>9</xdr:col>
                    <xdr:colOff>276225</xdr:colOff>
                    <xdr:row>39</xdr:row>
                    <xdr:rowOff>219075</xdr:rowOff>
                  </from>
                  <to>
                    <xdr:col>9</xdr:col>
                    <xdr:colOff>752475</xdr:colOff>
                    <xdr:row>39</xdr:row>
                    <xdr:rowOff>504825</xdr:rowOff>
                  </to>
                </anchor>
              </controlPr>
            </control>
          </mc:Choice>
        </mc:AlternateContent>
        <mc:AlternateContent xmlns:mc="http://schemas.openxmlformats.org/markup-compatibility/2006">
          <mc:Choice Requires="x14">
            <control shapeId="11395" r:id="rId52" name="Group Box 131">
              <controlPr defaultSize="0" print="0" autoFill="0" autoPict="0">
                <anchor moveWithCells="1">
                  <from>
                    <xdr:col>9</xdr:col>
                    <xdr:colOff>0</xdr:colOff>
                    <xdr:row>33</xdr:row>
                    <xdr:rowOff>66675</xdr:rowOff>
                  </from>
                  <to>
                    <xdr:col>9</xdr:col>
                    <xdr:colOff>790575</xdr:colOff>
                    <xdr:row>40</xdr:row>
                    <xdr:rowOff>28575</xdr:rowOff>
                  </to>
                </anchor>
              </controlPr>
            </control>
          </mc:Choice>
        </mc:AlternateContent>
        <mc:AlternateContent xmlns:mc="http://schemas.openxmlformats.org/markup-compatibility/2006">
          <mc:Choice Requires="x14">
            <control shapeId="11408" r:id="rId53" name="Option Button 144">
              <controlPr defaultSize="0" autoFill="0" autoLine="0" autoPict="0">
                <anchor moveWithCells="1">
                  <from>
                    <xdr:col>9</xdr:col>
                    <xdr:colOff>266700</xdr:colOff>
                    <xdr:row>44</xdr:row>
                    <xdr:rowOff>276225</xdr:rowOff>
                  </from>
                  <to>
                    <xdr:col>9</xdr:col>
                    <xdr:colOff>742950</xdr:colOff>
                    <xdr:row>45</xdr:row>
                    <xdr:rowOff>28575</xdr:rowOff>
                  </to>
                </anchor>
              </controlPr>
            </control>
          </mc:Choice>
        </mc:AlternateContent>
        <mc:AlternateContent xmlns:mc="http://schemas.openxmlformats.org/markup-compatibility/2006">
          <mc:Choice Requires="x14">
            <control shapeId="11409" r:id="rId54" name="Option Button 145">
              <controlPr defaultSize="0" autoFill="0" autoLine="0" autoPict="0">
                <anchor moveWithCells="1">
                  <from>
                    <xdr:col>9</xdr:col>
                    <xdr:colOff>266700</xdr:colOff>
                    <xdr:row>45</xdr:row>
                    <xdr:rowOff>9525</xdr:rowOff>
                  </from>
                  <to>
                    <xdr:col>9</xdr:col>
                    <xdr:colOff>742950</xdr:colOff>
                    <xdr:row>45</xdr:row>
                    <xdr:rowOff>295275</xdr:rowOff>
                  </to>
                </anchor>
              </controlPr>
            </control>
          </mc:Choice>
        </mc:AlternateContent>
        <mc:AlternateContent xmlns:mc="http://schemas.openxmlformats.org/markup-compatibility/2006">
          <mc:Choice Requires="x14">
            <control shapeId="11410" r:id="rId55" name="Option Button 146">
              <controlPr defaultSize="0" autoFill="0" autoLine="0" autoPict="0">
                <anchor moveWithCells="1">
                  <from>
                    <xdr:col>9</xdr:col>
                    <xdr:colOff>266700</xdr:colOff>
                    <xdr:row>45</xdr:row>
                    <xdr:rowOff>276225</xdr:rowOff>
                  </from>
                  <to>
                    <xdr:col>9</xdr:col>
                    <xdr:colOff>742950</xdr:colOff>
                    <xdr:row>46</xdr:row>
                    <xdr:rowOff>28575</xdr:rowOff>
                  </to>
                </anchor>
              </controlPr>
            </control>
          </mc:Choice>
        </mc:AlternateContent>
        <mc:AlternateContent xmlns:mc="http://schemas.openxmlformats.org/markup-compatibility/2006">
          <mc:Choice Requires="x14">
            <control shapeId="11411" r:id="rId56" name="Option Button 147">
              <controlPr defaultSize="0" autoFill="0" autoLine="0" autoPict="0">
                <anchor moveWithCells="1">
                  <from>
                    <xdr:col>9</xdr:col>
                    <xdr:colOff>266700</xdr:colOff>
                    <xdr:row>46</xdr:row>
                    <xdr:rowOff>0</xdr:rowOff>
                  </from>
                  <to>
                    <xdr:col>9</xdr:col>
                    <xdr:colOff>742950</xdr:colOff>
                    <xdr:row>46</xdr:row>
                    <xdr:rowOff>295275</xdr:rowOff>
                  </to>
                </anchor>
              </controlPr>
            </control>
          </mc:Choice>
        </mc:AlternateContent>
        <mc:AlternateContent xmlns:mc="http://schemas.openxmlformats.org/markup-compatibility/2006">
          <mc:Choice Requires="x14">
            <control shapeId="11412" r:id="rId57" name="Option Button 148">
              <controlPr defaultSize="0" autoFill="0" autoLine="0" autoPict="0">
                <anchor moveWithCells="1">
                  <from>
                    <xdr:col>9</xdr:col>
                    <xdr:colOff>266700</xdr:colOff>
                    <xdr:row>46</xdr:row>
                    <xdr:rowOff>266700</xdr:rowOff>
                  </from>
                  <to>
                    <xdr:col>9</xdr:col>
                    <xdr:colOff>742950</xdr:colOff>
                    <xdr:row>47</xdr:row>
                    <xdr:rowOff>28575</xdr:rowOff>
                  </to>
                </anchor>
              </controlPr>
            </control>
          </mc:Choice>
        </mc:AlternateContent>
        <mc:AlternateContent xmlns:mc="http://schemas.openxmlformats.org/markup-compatibility/2006">
          <mc:Choice Requires="x14">
            <control shapeId="11413" r:id="rId58" name="Option Button 149">
              <controlPr defaultSize="0" autoFill="0" autoLine="0" autoPict="0">
                <anchor moveWithCells="1">
                  <from>
                    <xdr:col>9</xdr:col>
                    <xdr:colOff>266700</xdr:colOff>
                    <xdr:row>47</xdr:row>
                    <xdr:rowOff>0</xdr:rowOff>
                  </from>
                  <to>
                    <xdr:col>9</xdr:col>
                    <xdr:colOff>742950</xdr:colOff>
                    <xdr:row>47</xdr:row>
                    <xdr:rowOff>285750</xdr:rowOff>
                  </to>
                </anchor>
              </controlPr>
            </control>
          </mc:Choice>
        </mc:AlternateContent>
        <mc:AlternateContent xmlns:mc="http://schemas.openxmlformats.org/markup-compatibility/2006">
          <mc:Choice Requires="x14">
            <control shapeId="11414" r:id="rId59" name="Option Button 150">
              <controlPr defaultSize="0" autoFill="0" autoLine="0" autoPict="0">
                <anchor moveWithCells="1">
                  <from>
                    <xdr:col>9</xdr:col>
                    <xdr:colOff>266700</xdr:colOff>
                    <xdr:row>47</xdr:row>
                    <xdr:rowOff>266700</xdr:rowOff>
                  </from>
                  <to>
                    <xdr:col>9</xdr:col>
                    <xdr:colOff>742950</xdr:colOff>
                    <xdr:row>48</xdr:row>
                    <xdr:rowOff>28575</xdr:rowOff>
                  </to>
                </anchor>
              </controlPr>
            </control>
          </mc:Choice>
        </mc:AlternateContent>
        <mc:AlternateContent xmlns:mc="http://schemas.openxmlformats.org/markup-compatibility/2006">
          <mc:Choice Requires="x14">
            <control shapeId="11415" r:id="rId60" name="Option Button 151">
              <controlPr defaultSize="0" autoFill="0" autoLine="0" autoPict="0">
                <anchor moveWithCells="1">
                  <from>
                    <xdr:col>9</xdr:col>
                    <xdr:colOff>266700</xdr:colOff>
                    <xdr:row>47</xdr:row>
                    <xdr:rowOff>533400</xdr:rowOff>
                  </from>
                  <to>
                    <xdr:col>9</xdr:col>
                    <xdr:colOff>742950</xdr:colOff>
                    <xdr:row>48</xdr:row>
                    <xdr:rowOff>285750</xdr:rowOff>
                  </to>
                </anchor>
              </controlPr>
            </control>
          </mc:Choice>
        </mc:AlternateContent>
        <mc:AlternateContent xmlns:mc="http://schemas.openxmlformats.org/markup-compatibility/2006">
          <mc:Choice Requires="x14">
            <control shapeId="11416" r:id="rId61" name="Option Button 152">
              <controlPr defaultSize="0" autoFill="0" autoLine="0" autoPict="0">
                <anchor moveWithCells="1">
                  <from>
                    <xdr:col>9</xdr:col>
                    <xdr:colOff>266700</xdr:colOff>
                    <xdr:row>48</xdr:row>
                    <xdr:rowOff>257175</xdr:rowOff>
                  </from>
                  <to>
                    <xdr:col>9</xdr:col>
                    <xdr:colOff>742950</xdr:colOff>
                    <xdr:row>49</xdr:row>
                    <xdr:rowOff>19050</xdr:rowOff>
                  </to>
                </anchor>
              </controlPr>
            </control>
          </mc:Choice>
        </mc:AlternateContent>
        <mc:AlternateContent xmlns:mc="http://schemas.openxmlformats.org/markup-compatibility/2006">
          <mc:Choice Requires="x14">
            <control shapeId="11417" r:id="rId62" name="Option Button 153">
              <controlPr defaultSize="0" autoFill="0" autoLine="0" autoPict="0">
                <anchor moveWithCells="1">
                  <from>
                    <xdr:col>9</xdr:col>
                    <xdr:colOff>266700</xdr:colOff>
                    <xdr:row>48</xdr:row>
                    <xdr:rowOff>523875</xdr:rowOff>
                  </from>
                  <to>
                    <xdr:col>9</xdr:col>
                    <xdr:colOff>742950</xdr:colOff>
                    <xdr:row>49</xdr:row>
                    <xdr:rowOff>285750</xdr:rowOff>
                  </to>
                </anchor>
              </controlPr>
            </control>
          </mc:Choice>
        </mc:AlternateContent>
        <mc:AlternateContent xmlns:mc="http://schemas.openxmlformats.org/markup-compatibility/2006">
          <mc:Choice Requires="x14">
            <control shapeId="11418" r:id="rId63" name="Option Button 154">
              <controlPr defaultSize="0" autoFill="0" autoLine="0" autoPict="0">
                <anchor moveWithCells="1">
                  <from>
                    <xdr:col>9</xdr:col>
                    <xdr:colOff>276225</xdr:colOff>
                    <xdr:row>49</xdr:row>
                    <xdr:rowOff>219075</xdr:rowOff>
                  </from>
                  <to>
                    <xdr:col>9</xdr:col>
                    <xdr:colOff>752475</xdr:colOff>
                    <xdr:row>49</xdr:row>
                    <xdr:rowOff>504825</xdr:rowOff>
                  </to>
                </anchor>
              </controlPr>
            </control>
          </mc:Choice>
        </mc:AlternateContent>
        <mc:AlternateContent xmlns:mc="http://schemas.openxmlformats.org/markup-compatibility/2006">
          <mc:Choice Requires="x14">
            <control shapeId="11419" r:id="rId64" name="Group Box 155">
              <controlPr defaultSize="0" print="0" autoFill="0" autoPict="0">
                <anchor moveWithCells="1">
                  <from>
                    <xdr:col>9</xdr:col>
                    <xdr:colOff>0</xdr:colOff>
                    <xdr:row>43</xdr:row>
                    <xdr:rowOff>66675</xdr:rowOff>
                  </from>
                  <to>
                    <xdr:col>9</xdr:col>
                    <xdr:colOff>790575</xdr:colOff>
                    <xdr:row>50</xdr:row>
                    <xdr:rowOff>28575</xdr:rowOff>
                  </to>
                </anchor>
              </controlPr>
            </control>
          </mc:Choice>
        </mc:AlternateContent>
        <mc:AlternateContent xmlns:mc="http://schemas.openxmlformats.org/markup-compatibility/2006">
          <mc:Choice Requires="x14">
            <control shapeId="11420" r:id="rId65" name="Option Button 156">
              <controlPr defaultSize="0" autoFill="0" autoLine="0" autoPict="0">
                <anchor moveWithCells="1">
                  <from>
                    <xdr:col>9</xdr:col>
                    <xdr:colOff>266700</xdr:colOff>
                    <xdr:row>54</xdr:row>
                    <xdr:rowOff>276225</xdr:rowOff>
                  </from>
                  <to>
                    <xdr:col>9</xdr:col>
                    <xdr:colOff>742950</xdr:colOff>
                    <xdr:row>55</xdr:row>
                    <xdr:rowOff>28575</xdr:rowOff>
                  </to>
                </anchor>
              </controlPr>
            </control>
          </mc:Choice>
        </mc:AlternateContent>
        <mc:AlternateContent xmlns:mc="http://schemas.openxmlformats.org/markup-compatibility/2006">
          <mc:Choice Requires="x14">
            <control shapeId="11421" r:id="rId66" name="Option Button 157">
              <controlPr defaultSize="0" autoFill="0" autoLine="0" autoPict="0">
                <anchor moveWithCells="1">
                  <from>
                    <xdr:col>9</xdr:col>
                    <xdr:colOff>266700</xdr:colOff>
                    <xdr:row>55</xdr:row>
                    <xdr:rowOff>9525</xdr:rowOff>
                  </from>
                  <to>
                    <xdr:col>9</xdr:col>
                    <xdr:colOff>742950</xdr:colOff>
                    <xdr:row>55</xdr:row>
                    <xdr:rowOff>295275</xdr:rowOff>
                  </to>
                </anchor>
              </controlPr>
            </control>
          </mc:Choice>
        </mc:AlternateContent>
        <mc:AlternateContent xmlns:mc="http://schemas.openxmlformats.org/markup-compatibility/2006">
          <mc:Choice Requires="x14">
            <control shapeId="11422" r:id="rId67" name="Option Button 158">
              <controlPr defaultSize="0" autoFill="0" autoLine="0" autoPict="0">
                <anchor moveWithCells="1">
                  <from>
                    <xdr:col>9</xdr:col>
                    <xdr:colOff>266700</xdr:colOff>
                    <xdr:row>55</xdr:row>
                    <xdr:rowOff>276225</xdr:rowOff>
                  </from>
                  <to>
                    <xdr:col>9</xdr:col>
                    <xdr:colOff>742950</xdr:colOff>
                    <xdr:row>56</xdr:row>
                    <xdr:rowOff>28575</xdr:rowOff>
                  </to>
                </anchor>
              </controlPr>
            </control>
          </mc:Choice>
        </mc:AlternateContent>
        <mc:AlternateContent xmlns:mc="http://schemas.openxmlformats.org/markup-compatibility/2006">
          <mc:Choice Requires="x14">
            <control shapeId="11423" r:id="rId68" name="Option Button 159">
              <controlPr defaultSize="0" autoFill="0" autoLine="0" autoPict="0">
                <anchor moveWithCells="1">
                  <from>
                    <xdr:col>9</xdr:col>
                    <xdr:colOff>266700</xdr:colOff>
                    <xdr:row>56</xdr:row>
                    <xdr:rowOff>0</xdr:rowOff>
                  </from>
                  <to>
                    <xdr:col>9</xdr:col>
                    <xdr:colOff>742950</xdr:colOff>
                    <xdr:row>56</xdr:row>
                    <xdr:rowOff>295275</xdr:rowOff>
                  </to>
                </anchor>
              </controlPr>
            </control>
          </mc:Choice>
        </mc:AlternateContent>
        <mc:AlternateContent xmlns:mc="http://schemas.openxmlformats.org/markup-compatibility/2006">
          <mc:Choice Requires="x14">
            <control shapeId="11424" r:id="rId69" name="Option Button 160">
              <controlPr defaultSize="0" autoFill="0" autoLine="0" autoPict="0">
                <anchor moveWithCells="1">
                  <from>
                    <xdr:col>9</xdr:col>
                    <xdr:colOff>266700</xdr:colOff>
                    <xdr:row>56</xdr:row>
                    <xdr:rowOff>266700</xdr:rowOff>
                  </from>
                  <to>
                    <xdr:col>9</xdr:col>
                    <xdr:colOff>742950</xdr:colOff>
                    <xdr:row>57</xdr:row>
                    <xdr:rowOff>28575</xdr:rowOff>
                  </to>
                </anchor>
              </controlPr>
            </control>
          </mc:Choice>
        </mc:AlternateContent>
        <mc:AlternateContent xmlns:mc="http://schemas.openxmlformats.org/markup-compatibility/2006">
          <mc:Choice Requires="x14">
            <control shapeId="11425" r:id="rId70" name="Option Button 161">
              <controlPr defaultSize="0" autoFill="0" autoLine="0" autoPict="0">
                <anchor moveWithCells="1">
                  <from>
                    <xdr:col>9</xdr:col>
                    <xdr:colOff>266700</xdr:colOff>
                    <xdr:row>57</xdr:row>
                    <xdr:rowOff>0</xdr:rowOff>
                  </from>
                  <to>
                    <xdr:col>9</xdr:col>
                    <xdr:colOff>742950</xdr:colOff>
                    <xdr:row>57</xdr:row>
                    <xdr:rowOff>285750</xdr:rowOff>
                  </to>
                </anchor>
              </controlPr>
            </control>
          </mc:Choice>
        </mc:AlternateContent>
        <mc:AlternateContent xmlns:mc="http://schemas.openxmlformats.org/markup-compatibility/2006">
          <mc:Choice Requires="x14">
            <control shapeId="11426" r:id="rId71" name="Option Button 162">
              <controlPr defaultSize="0" autoFill="0" autoLine="0" autoPict="0">
                <anchor moveWithCells="1">
                  <from>
                    <xdr:col>9</xdr:col>
                    <xdr:colOff>266700</xdr:colOff>
                    <xdr:row>57</xdr:row>
                    <xdr:rowOff>266700</xdr:rowOff>
                  </from>
                  <to>
                    <xdr:col>9</xdr:col>
                    <xdr:colOff>742950</xdr:colOff>
                    <xdr:row>58</xdr:row>
                    <xdr:rowOff>28575</xdr:rowOff>
                  </to>
                </anchor>
              </controlPr>
            </control>
          </mc:Choice>
        </mc:AlternateContent>
        <mc:AlternateContent xmlns:mc="http://schemas.openxmlformats.org/markup-compatibility/2006">
          <mc:Choice Requires="x14">
            <control shapeId="11427" r:id="rId72" name="Option Button 163">
              <controlPr defaultSize="0" autoFill="0" autoLine="0" autoPict="0">
                <anchor moveWithCells="1">
                  <from>
                    <xdr:col>9</xdr:col>
                    <xdr:colOff>266700</xdr:colOff>
                    <xdr:row>57</xdr:row>
                    <xdr:rowOff>533400</xdr:rowOff>
                  </from>
                  <to>
                    <xdr:col>9</xdr:col>
                    <xdr:colOff>742950</xdr:colOff>
                    <xdr:row>58</xdr:row>
                    <xdr:rowOff>285750</xdr:rowOff>
                  </to>
                </anchor>
              </controlPr>
            </control>
          </mc:Choice>
        </mc:AlternateContent>
        <mc:AlternateContent xmlns:mc="http://schemas.openxmlformats.org/markup-compatibility/2006">
          <mc:Choice Requires="x14">
            <control shapeId="11428" r:id="rId73" name="Option Button 164">
              <controlPr defaultSize="0" autoFill="0" autoLine="0" autoPict="0">
                <anchor moveWithCells="1">
                  <from>
                    <xdr:col>9</xdr:col>
                    <xdr:colOff>266700</xdr:colOff>
                    <xdr:row>58</xdr:row>
                    <xdr:rowOff>257175</xdr:rowOff>
                  </from>
                  <to>
                    <xdr:col>9</xdr:col>
                    <xdr:colOff>742950</xdr:colOff>
                    <xdr:row>59</xdr:row>
                    <xdr:rowOff>19050</xdr:rowOff>
                  </to>
                </anchor>
              </controlPr>
            </control>
          </mc:Choice>
        </mc:AlternateContent>
        <mc:AlternateContent xmlns:mc="http://schemas.openxmlformats.org/markup-compatibility/2006">
          <mc:Choice Requires="x14">
            <control shapeId="11429" r:id="rId74" name="Option Button 165">
              <controlPr defaultSize="0" autoFill="0" autoLine="0" autoPict="0">
                <anchor moveWithCells="1">
                  <from>
                    <xdr:col>9</xdr:col>
                    <xdr:colOff>266700</xdr:colOff>
                    <xdr:row>58</xdr:row>
                    <xdr:rowOff>523875</xdr:rowOff>
                  </from>
                  <to>
                    <xdr:col>9</xdr:col>
                    <xdr:colOff>742950</xdr:colOff>
                    <xdr:row>59</xdr:row>
                    <xdr:rowOff>285750</xdr:rowOff>
                  </to>
                </anchor>
              </controlPr>
            </control>
          </mc:Choice>
        </mc:AlternateContent>
        <mc:AlternateContent xmlns:mc="http://schemas.openxmlformats.org/markup-compatibility/2006">
          <mc:Choice Requires="x14">
            <control shapeId="11430" r:id="rId75" name="Option Button 166">
              <controlPr defaultSize="0" autoFill="0" autoLine="0" autoPict="0">
                <anchor moveWithCells="1">
                  <from>
                    <xdr:col>9</xdr:col>
                    <xdr:colOff>276225</xdr:colOff>
                    <xdr:row>59</xdr:row>
                    <xdr:rowOff>219075</xdr:rowOff>
                  </from>
                  <to>
                    <xdr:col>9</xdr:col>
                    <xdr:colOff>752475</xdr:colOff>
                    <xdr:row>59</xdr:row>
                    <xdr:rowOff>504825</xdr:rowOff>
                  </to>
                </anchor>
              </controlPr>
            </control>
          </mc:Choice>
        </mc:AlternateContent>
        <mc:AlternateContent xmlns:mc="http://schemas.openxmlformats.org/markup-compatibility/2006">
          <mc:Choice Requires="x14">
            <control shapeId="11431" r:id="rId76" name="Group Box 167">
              <controlPr defaultSize="0" print="0" autoFill="0" autoPict="0">
                <anchor moveWithCells="1">
                  <from>
                    <xdr:col>9</xdr:col>
                    <xdr:colOff>0</xdr:colOff>
                    <xdr:row>53</xdr:row>
                    <xdr:rowOff>66675</xdr:rowOff>
                  </from>
                  <to>
                    <xdr:col>9</xdr:col>
                    <xdr:colOff>790575</xdr:colOff>
                    <xdr:row>60</xdr:row>
                    <xdr:rowOff>28575</xdr:rowOff>
                  </to>
                </anchor>
              </controlPr>
            </control>
          </mc:Choice>
        </mc:AlternateContent>
        <mc:AlternateContent xmlns:mc="http://schemas.openxmlformats.org/markup-compatibility/2006">
          <mc:Choice Requires="x14">
            <control shapeId="11432" r:id="rId77" name="Option Button 168">
              <controlPr defaultSize="0" autoFill="0" autoLine="0" autoPict="0">
                <anchor moveWithCells="1">
                  <from>
                    <xdr:col>9</xdr:col>
                    <xdr:colOff>266700</xdr:colOff>
                    <xdr:row>64</xdr:row>
                    <xdr:rowOff>276225</xdr:rowOff>
                  </from>
                  <to>
                    <xdr:col>9</xdr:col>
                    <xdr:colOff>742950</xdr:colOff>
                    <xdr:row>65</xdr:row>
                    <xdr:rowOff>28575</xdr:rowOff>
                  </to>
                </anchor>
              </controlPr>
            </control>
          </mc:Choice>
        </mc:AlternateContent>
        <mc:AlternateContent xmlns:mc="http://schemas.openxmlformats.org/markup-compatibility/2006">
          <mc:Choice Requires="x14">
            <control shapeId="11433" r:id="rId78" name="Option Button 169">
              <controlPr defaultSize="0" autoFill="0" autoLine="0" autoPict="0">
                <anchor moveWithCells="1">
                  <from>
                    <xdr:col>9</xdr:col>
                    <xdr:colOff>266700</xdr:colOff>
                    <xdr:row>65</xdr:row>
                    <xdr:rowOff>9525</xdr:rowOff>
                  </from>
                  <to>
                    <xdr:col>9</xdr:col>
                    <xdr:colOff>742950</xdr:colOff>
                    <xdr:row>65</xdr:row>
                    <xdr:rowOff>295275</xdr:rowOff>
                  </to>
                </anchor>
              </controlPr>
            </control>
          </mc:Choice>
        </mc:AlternateContent>
        <mc:AlternateContent xmlns:mc="http://schemas.openxmlformats.org/markup-compatibility/2006">
          <mc:Choice Requires="x14">
            <control shapeId="11434" r:id="rId79" name="Option Button 170">
              <controlPr defaultSize="0" autoFill="0" autoLine="0" autoPict="0">
                <anchor moveWithCells="1">
                  <from>
                    <xdr:col>9</xdr:col>
                    <xdr:colOff>266700</xdr:colOff>
                    <xdr:row>65</xdr:row>
                    <xdr:rowOff>276225</xdr:rowOff>
                  </from>
                  <to>
                    <xdr:col>9</xdr:col>
                    <xdr:colOff>742950</xdr:colOff>
                    <xdr:row>66</xdr:row>
                    <xdr:rowOff>28575</xdr:rowOff>
                  </to>
                </anchor>
              </controlPr>
            </control>
          </mc:Choice>
        </mc:AlternateContent>
        <mc:AlternateContent xmlns:mc="http://schemas.openxmlformats.org/markup-compatibility/2006">
          <mc:Choice Requires="x14">
            <control shapeId="11435" r:id="rId80" name="Option Button 171">
              <controlPr defaultSize="0" autoFill="0" autoLine="0" autoPict="0">
                <anchor moveWithCells="1">
                  <from>
                    <xdr:col>9</xdr:col>
                    <xdr:colOff>266700</xdr:colOff>
                    <xdr:row>66</xdr:row>
                    <xdr:rowOff>0</xdr:rowOff>
                  </from>
                  <to>
                    <xdr:col>9</xdr:col>
                    <xdr:colOff>742950</xdr:colOff>
                    <xdr:row>66</xdr:row>
                    <xdr:rowOff>295275</xdr:rowOff>
                  </to>
                </anchor>
              </controlPr>
            </control>
          </mc:Choice>
        </mc:AlternateContent>
        <mc:AlternateContent xmlns:mc="http://schemas.openxmlformats.org/markup-compatibility/2006">
          <mc:Choice Requires="x14">
            <control shapeId="11436" r:id="rId81" name="Option Button 172">
              <controlPr defaultSize="0" autoFill="0" autoLine="0" autoPict="0">
                <anchor moveWithCells="1">
                  <from>
                    <xdr:col>9</xdr:col>
                    <xdr:colOff>266700</xdr:colOff>
                    <xdr:row>66</xdr:row>
                    <xdr:rowOff>266700</xdr:rowOff>
                  </from>
                  <to>
                    <xdr:col>9</xdr:col>
                    <xdr:colOff>742950</xdr:colOff>
                    <xdr:row>67</xdr:row>
                    <xdr:rowOff>28575</xdr:rowOff>
                  </to>
                </anchor>
              </controlPr>
            </control>
          </mc:Choice>
        </mc:AlternateContent>
        <mc:AlternateContent xmlns:mc="http://schemas.openxmlformats.org/markup-compatibility/2006">
          <mc:Choice Requires="x14">
            <control shapeId="11437" r:id="rId82" name="Option Button 173">
              <controlPr defaultSize="0" autoFill="0" autoLine="0" autoPict="0">
                <anchor moveWithCells="1">
                  <from>
                    <xdr:col>9</xdr:col>
                    <xdr:colOff>266700</xdr:colOff>
                    <xdr:row>67</xdr:row>
                    <xdr:rowOff>0</xdr:rowOff>
                  </from>
                  <to>
                    <xdr:col>9</xdr:col>
                    <xdr:colOff>742950</xdr:colOff>
                    <xdr:row>67</xdr:row>
                    <xdr:rowOff>285750</xdr:rowOff>
                  </to>
                </anchor>
              </controlPr>
            </control>
          </mc:Choice>
        </mc:AlternateContent>
        <mc:AlternateContent xmlns:mc="http://schemas.openxmlformats.org/markup-compatibility/2006">
          <mc:Choice Requires="x14">
            <control shapeId="11438" r:id="rId83" name="Option Button 174">
              <controlPr defaultSize="0" autoFill="0" autoLine="0" autoPict="0">
                <anchor moveWithCells="1">
                  <from>
                    <xdr:col>9</xdr:col>
                    <xdr:colOff>266700</xdr:colOff>
                    <xdr:row>67</xdr:row>
                    <xdr:rowOff>266700</xdr:rowOff>
                  </from>
                  <to>
                    <xdr:col>9</xdr:col>
                    <xdr:colOff>742950</xdr:colOff>
                    <xdr:row>68</xdr:row>
                    <xdr:rowOff>28575</xdr:rowOff>
                  </to>
                </anchor>
              </controlPr>
            </control>
          </mc:Choice>
        </mc:AlternateContent>
        <mc:AlternateContent xmlns:mc="http://schemas.openxmlformats.org/markup-compatibility/2006">
          <mc:Choice Requires="x14">
            <control shapeId="11439" r:id="rId84" name="Option Button 175">
              <controlPr defaultSize="0" autoFill="0" autoLine="0" autoPict="0">
                <anchor moveWithCells="1">
                  <from>
                    <xdr:col>9</xdr:col>
                    <xdr:colOff>266700</xdr:colOff>
                    <xdr:row>67</xdr:row>
                    <xdr:rowOff>533400</xdr:rowOff>
                  </from>
                  <to>
                    <xdr:col>9</xdr:col>
                    <xdr:colOff>742950</xdr:colOff>
                    <xdr:row>68</xdr:row>
                    <xdr:rowOff>285750</xdr:rowOff>
                  </to>
                </anchor>
              </controlPr>
            </control>
          </mc:Choice>
        </mc:AlternateContent>
        <mc:AlternateContent xmlns:mc="http://schemas.openxmlformats.org/markup-compatibility/2006">
          <mc:Choice Requires="x14">
            <control shapeId="11440" r:id="rId85" name="Option Button 176">
              <controlPr defaultSize="0" autoFill="0" autoLine="0" autoPict="0">
                <anchor moveWithCells="1">
                  <from>
                    <xdr:col>9</xdr:col>
                    <xdr:colOff>266700</xdr:colOff>
                    <xdr:row>68</xdr:row>
                    <xdr:rowOff>257175</xdr:rowOff>
                  </from>
                  <to>
                    <xdr:col>9</xdr:col>
                    <xdr:colOff>742950</xdr:colOff>
                    <xdr:row>69</xdr:row>
                    <xdr:rowOff>19050</xdr:rowOff>
                  </to>
                </anchor>
              </controlPr>
            </control>
          </mc:Choice>
        </mc:AlternateContent>
        <mc:AlternateContent xmlns:mc="http://schemas.openxmlformats.org/markup-compatibility/2006">
          <mc:Choice Requires="x14">
            <control shapeId="11441" r:id="rId86" name="Option Button 177">
              <controlPr defaultSize="0" autoFill="0" autoLine="0" autoPict="0">
                <anchor moveWithCells="1">
                  <from>
                    <xdr:col>9</xdr:col>
                    <xdr:colOff>266700</xdr:colOff>
                    <xdr:row>68</xdr:row>
                    <xdr:rowOff>523875</xdr:rowOff>
                  </from>
                  <to>
                    <xdr:col>9</xdr:col>
                    <xdr:colOff>742950</xdr:colOff>
                    <xdr:row>69</xdr:row>
                    <xdr:rowOff>285750</xdr:rowOff>
                  </to>
                </anchor>
              </controlPr>
            </control>
          </mc:Choice>
        </mc:AlternateContent>
        <mc:AlternateContent xmlns:mc="http://schemas.openxmlformats.org/markup-compatibility/2006">
          <mc:Choice Requires="x14">
            <control shapeId="11442" r:id="rId87" name="Option Button 178">
              <controlPr defaultSize="0" autoFill="0" autoLine="0" autoPict="0">
                <anchor moveWithCells="1">
                  <from>
                    <xdr:col>9</xdr:col>
                    <xdr:colOff>276225</xdr:colOff>
                    <xdr:row>69</xdr:row>
                    <xdr:rowOff>219075</xdr:rowOff>
                  </from>
                  <to>
                    <xdr:col>9</xdr:col>
                    <xdr:colOff>752475</xdr:colOff>
                    <xdr:row>69</xdr:row>
                    <xdr:rowOff>504825</xdr:rowOff>
                  </to>
                </anchor>
              </controlPr>
            </control>
          </mc:Choice>
        </mc:AlternateContent>
        <mc:AlternateContent xmlns:mc="http://schemas.openxmlformats.org/markup-compatibility/2006">
          <mc:Choice Requires="x14">
            <control shapeId="11443" r:id="rId88" name="Group Box 179">
              <controlPr defaultSize="0" print="0" autoFill="0" autoPict="0">
                <anchor moveWithCells="1">
                  <from>
                    <xdr:col>9</xdr:col>
                    <xdr:colOff>0</xdr:colOff>
                    <xdr:row>63</xdr:row>
                    <xdr:rowOff>66675</xdr:rowOff>
                  </from>
                  <to>
                    <xdr:col>9</xdr:col>
                    <xdr:colOff>790575</xdr:colOff>
                    <xdr:row>70</xdr:row>
                    <xdr:rowOff>28575</xdr:rowOff>
                  </to>
                </anchor>
              </controlPr>
            </control>
          </mc:Choice>
        </mc:AlternateContent>
        <mc:AlternateContent xmlns:mc="http://schemas.openxmlformats.org/markup-compatibility/2006">
          <mc:Choice Requires="x14">
            <control shapeId="11444" r:id="rId89" name="Option Button 180">
              <controlPr defaultSize="0" autoFill="0" autoLine="0" autoPict="0">
                <anchor moveWithCells="1">
                  <from>
                    <xdr:col>9</xdr:col>
                    <xdr:colOff>266700</xdr:colOff>
                    <xdr:row>74</xdr:row>
                    <xdr:rowOff>276225</xdr:rowOff>
                  </from>
                  <to>
                    <xdr:col>9</xdr:col>
                    <xdr:colOff>742950</xdr:colOff>
                    <xdr:row>75</xdr:row>
                    <xdr:rowOff>28575</xdr:rowOff>
                  </to>
                </anchor>
              </controlPr>
            </control>
          </mc:Choice>
        </mc:AlternateContent>
        <mc:AlternateContent xmlns:mc="http://schemas.openxmlformats.org/markup-compatibility/2006">
          <mc:Choice Requires="x14">
            <control shapeId="11445" r:id="rId90" name="Option Button 181">
              <controlPr defaultSize="0" autoFill="0" autoLine="0" autoPict="0">
                <anchor moveWithCells="1">
                  <from>
                    <xdr:col>9</xdr:col>
                    <xdr:colOff>266700</xdr:colOff>
                    <xdr:row>75</xdr:row>
                    <xdr:rowOff>9525</xdr:rowOff>
                  </from>
                  <to>
                    <xdr:col>9</xdr:col>
                    <xdr:colOff>742950</xdr:colOff>
                    <xdr:row>75</xdr:row>
                    <xdr:rowOff>295275</xdr:rowOff>
                  </to>
                </anchor>
              </controlPr>
            </control>
          </mc:Choice>
        </mc:AlternateContent>
        <mc:AlternateContent xmlns:mc="http://schemas.openxmlformats.org/markup-compatibility/2006">
          <mc:Choice Requires="x14">
            <control shapeId="11446" r:id="rId91" name="Option Button 182">
              <controlPr defaultSize="0" autoFill="0" autoLine="0" autoPict="0">
                <anchor moveWithCells="1">
                  <from>
                    <xdr:col>9</xdr:col>
                    <xdr:colOff>266700</xdr:colOff>
                    <xdr:row>75</xdr:row>
                    <xdr:rowOff>276225</xdr:rowOff>
                  </from>
                  <to>
                    <xdr:col>9</xdr:col>
                    <xdr:colOff>742950</xdr:colOff>
                    <xdr:row>76</xdr:row>
                    <xdr:rowOff>28575</xdr:rowOff>
                  </to>
                </anchor>
              </controlPr>
            </control>
          </mc:Choice>
        </mc:AlternateContent>
        <mc:AlternateContent xmlns:mc="http://schemas.openxmlformats.org/markup-compatibility/2006">
          <mc:Choice Requires="x14">
            <control shapeId="11447" r:id="rId92" name="Option Button 183">
              <controlPr defaultSize="0" autoFill="0" autoLine="0" autoPict="0">
                <anchor moveWithCells="1">
                  <from>
                    <xdr:col>9</xdr:col>
                    <xdr:colOff>266700</xdr:colOff>
                    <xdr:row>76</xdr:row>
                    <xdr:rowOff>0</xdr:rowOff>
                  </from>
                  <to>
                    <xdr:col>9</xdr:col>
                    <xdr:colOff>742950</xdr:colOff>
                    <xdr:row>76</xdr:row>
                    <xdr:rowOff>295275</xdr:rowOff>
                  </to>
                </anchor>
              </controlPr>
            </control>
          </mc:Choice>
        </mc:AlternateContent>
        <mc:AlternateContent xmlns:mc="http://schemas.openxmlformats.org/markup-compatibility/2006">
          <mc:Choice Requires="x14">
            <control shapeId="11448" r:id="rId93" name="Option Button 184">
              <controlPr defaultSize="0" autoFill="0" autoLine="0" autoPict="0">
                <anchor moveWithCells="1">
                  <from>
                    <xdr:col>9</xdr:col>
                    <xdr:colOff>266700</xdr:colOff>
                    <xdr:row>76</xdr:row>
                    <xdr:rowOff>266700</xdr:rowOff>
                  </from>
                  <to>
                    <xdr:col>9</xdr:col>
                    <xdr:colOff>742950</xdr:colOff>
                    <xdr:row>77</xdr:row>
                    <xdr:rowOff>28575</xdr:rowOff>
                  </to>
                </anchor>
              </controlPr>
            </control>
          </mc:Choice>
        </mc:AlternateContent>
        <mc:AlternateContent xmlns:mc="http://schemas.openxmlformats.org/markup-compatibility/2006">
          <mc:Choice Requires="x14">
            <control shapeId="11449" r:id="rId94" name="Option Button 185">
              <controlPr defaultSize="0" autoFill="0" autoLine="0" autoPict="0">
                <anchor moveWithCells="1">
                  <from>
                    <xdr:col>9</xdr:col>
                    <xdr:colOff>266700</xdr:colOff>
                    <xdr:row>77</xdr:row>
                    <xdr:rowOff>0</xdr:rowOff>
                  </from>
                  <to>
                    <xdr:col>9</xdr:col>
                    <xdr:colOff>742950</xdr:colOff>
                    <xdr:row>77</xdr:row>
                    <xdr:rowOff>285750</xdr:rowOff>
                  </to>
                </anchor>
              </controlPr>
            </control>
          </mc:Choice>
        </mc:AlternateContent>
        <mc:AlternateContent xmlns:mc="http://schemas.openxmlformats.org/markup-compatibility/2006">
          <mc:Choice Requires="x14">
            <control shapeId="11450" r:id="rId95" name="Option Button 186">
              <controlPr defaultSize="0" autoFill="0" autoLine="0" autoPict="0">
                <anchor moveWithCells="1">
                  <from>
                    <xdr:col>9</xdr:col>
                    <xdr:colOff>266700</xdr:colOff>
                    <xdr:row>77</xdr:row>
                    <xdr:rowOff>266700</xdr:rowOff>
                  </from>
                  <to>
                    <xdr:col>9</xdr:col>
                    <xdr:colOff>742950</xdr:colOff>
                    <xdr:row>78</xdr:row>
                    <xdr:rowOff>28575</xdr:rowOff>
                  </to>
                </anchor>
              </controlPr>
            </control>
          </mc:Choice>
        </mc:AlternateContent>
        <mc:AlternateContent xmlns:mc="http://schemas.openxmlformats.org/markup-compatibility/2006">
          <mc:Choice Requires="x14">
            <control shapeId="11451" r:id="rId96" name="Option Button 187">
              <controlPr defaultSize="0" autoFill="0" autoLine="0" autoPict="0">
                <anchor moveWithCells="1">
                  <from>
                    <xdr:col>9</xdr:col>
                    <xdr:colOff>266700</xdr:colOff>
                    <xdr:row>77</xdr:row>
                    <xdr:rowOff>533400</xdr:rowOff>
                  </from>
                  <to>
                    <xdr:col>9</xdr:col>
                    <xdr:colOff>742950</xdr:colOff>
                    <xdr:row>78</xdr:row>
                    <xdr:rowOff>285750</xdr:rowOff>
                  </to>
                </anchor>
              </controlPr>
            </control>
          </mc:Choice>
        </mc:AlternateContent>
        <mc:AlternateContent xmlns:mc="http://schemas.openxmlformats.org/markup-compatibility/2006">
          <mc:Choice Requires="x14">
            <control shapeId="11452" r:id="rId97" name="Option Button 188">
              <controlPr defaultSize="0" autoFill="0" autoLine="0" autoPict="0">
                <anchor moveWithCells="1">
                  <from>
                    <xdr:col>9</xdr:col>
                    <xdr:colOff>266700</xdr:colOff>
                    <xdr:row>78</xdr:row>
                    <xdr:rowOff>257175</xdr:rowOff>
                  </from>
                  <to>
                    <xdr:col>9</xdr:col>
                    <xdr:colOff>742950</xdr:colOff>
                    <xdr:row>79</xdr:row>
                    <xdr:rowOff>19050</xdr:rowOff>
                  </to>
                </anchor>
              </controlPr>
            </control>
          </mc:Choice>
        </mc:AlternateContent>
        <mc:AlternateContent xmlns:mc="http://schemas.openxmlformats.org/markup-compatibility/2006">
          <mc:Choice Requires="x14">
            <control shapeId="11453" r:id="rId98" name="Option Button 189">
              <controlPr defaultSize="0" autoFill="0" autoLine="0" autoPict="0">
                <anchor moveWithCells="1">
                  <from>
                    <xdr:col>9</xdr:col>
                    <xdr:colOff>266700</xdr:colOff>
                    <xdr:row>78</xdr:row>
                    <xdr:rowOff>523875</xdr:rowOff>
                  </from>
                  <to>
                    <xdr:col>9</xdr:col>
                    <xdr:colOff>742950</xdr:colOff>
                    <xdr:row>79</xdr:row>
                    <xdr:rowOff>285750</xdr:rowOff>
                  </to>
                </anchor>
              </controlPr>
            </control>
          </mc:Choice>
        </mc:AlternateContent>
        <mc:AlternateContent xmlns:mc="http://schemas.openxmlformats.org/markup-compatibility/2006">
          <mc:Choice Requires="x14">
            <control shapeId="11454" r:id="rId99" name="Option Button 190">
              <controlPr defaultSize="0" autoFill="0" autoLine="0" autoPict="0">
                <anchor moveWithCells="1">
                  <from>
                    <xdr:col>9</xdr:col>
                    <xdr:colOff>276225</xdr:colOff>
                    <xdr:row>79</xdr:row>
                    <xdr:rowOff>219075</xdr:rowOff>
                  </from>
                  <to>
                    <xdr:col>9</xdr:col>
                    <xdr:colOff>752475</xdr:colOff>
                    <xdr:row>79</xdr:row>
                    <xdr:rowOff>504825</xdr:rowOff>
                  </to>
                </anchor>
              </controlPr>
            </control>
          </mc:Choice>
        </mc:AlternateContent>
        <mc:AlternateContent xmlns:mc="http://schemas.openxmlformats.org/markup-compatibility/2006">
          <mc:Choice Requires="x14">
            <control shapeId="11456" r:id="rId100" name="Option Button 192">
              <controlPr defaultSize="0" autoFill="0" autoLine="0" autoPict="0">
                <anchor moveWithCells="1">
                  <from>
                    <xdr:col>9</xdr:col>
                    <xdr:colOff>266700</xdr:colOff>
                    <xdr:row>84</xdr:row>
                    <xdr:rowOff>276225</xdr:rowOff>
                  </from>
                  <to>
                    <xdr:col>9</xdr:col>
                    <xdr:colOff>742950</xdr:colOff>
                    <xdr:row>85</xdr:row>
                    <xdr:rowOff>28575</xdr:rowOff>
                  </to>
                </anchor>
              </controlPr>
            </control>
          </mc:Choice>
        </mc:AlternateContent>
        <mc:AlternateContent xmlns:mc="http://schemas.openxmlformats.org/markup-compatibility/2006">
          <mc:Choice Requires="x14">
            <control shapeId="11457" r:id="rId101" name="Option Button 193">
              <controlPr defaultSize="0" autoFill="0" autoLine="0" autoPict="0">
                <anchor moveWithCells="1">
                  <from>
                    <xdr:col>9</xdr:col>
                    <xdr:colOff>266700</xdr:colOff>
                    <xdr:row>85</xdr:row>
                    <xdr:rowOff>9525</xdr:rowOff>
                  </from>
                  <to>
                    <xdr:col>9</xdr:col>
                    <xdr:colOff>742950</xdr:colOff>
                    <xdr:row>85</xdr:row>
                    <xdr:rowOff>295275</xdr:rowOff>
                  </to>
                </anchor>
              </controlPr>
            </control>
          </mc:Choice>
        </mc:AlternateContent>
        <mc:AlternateContent xmlns:mc="http://schemas.openxmlformats.org/markup-compatibility/2006">
          <mc:Choice Requires="x14">
            <control shapeId="11458" r:id="rId102" name="Option Button 194">
              <controlPr defaultSize="0" autoFill="0" autoLine="0" autoPict="0">
                <anchor moveWithCells="1">
                  <from>
                    <xdr:col>9</xdr:col>
                    <xdr:colOff>266700</xdr:colOff>
                    <xdr:row>85</xdr:row>
                    <xdr:rowOff>276225</xdr:rowOff>
                  </from>
                  <to>
                    <xdr:col>9</xdr:col>
                    <xdr:colOff>742950</xdr:colOff>
                    <xdr:row>86</xdr:row>
                    <xdr:rowOff>28575</xdr:rowOff>
                  </to>
                </anchor>
              </controlPr>
            </control>
          </mc:Choice>
        </mc:AlternateContent>
        <mc:AlternateContent xmlns:mc="http://schemas.openxmlformats.org/markup-compatibility/2006">
          <mc:Choice Requires="x14">
            <control shapeId="11459" r:id="rId103" name="Option Button 195">
              <controlPr defaultSize="0" autoFill="0" autoLine="0" autoPict="0">
                <anchor moveWithCells="1">
                  <from>
                    <xdr:col>9</xdr:col>
                    <xdr:colOff>266700</xdr:colOff>
                    <xdr:row>86</xdr:row>
                    <xdr:rowOff>0</xdr:rowOff>
                  </from>
                  <to>
                    <xdr:col>9</xdr:col>
                    <xdr:colOff>742950</xdr:colOff>
                    <xdr:row>86</xdr:row>
                    <xdr:rowOff>295275</xdr:rowOff>
                  </to>
                </anchor>
              </controlPr>
            </control>
          </mc:Choice>
        </mc:AlternateContent>
        <mc:AlternateContent xmlns:mc="http://schemas.openxmlformats.org/markup-compatibility/2006">
          <mc:Choice Requires="x14">
            <control shapeId="11460" r:id="rId104" name="Option Button 196">
              <controlPr defaultSize="0" autoFill="0" autoLine="0" autoPict="0">
                <anchor moveWithCells="1">
                  <from>
                    <xdr:col>9</xdr:col>
                    <xdr:colOff>266700</xdr:colOff>
                    <xdr:row>86</xdr:row>
                    <xdr:rowOff>266700</xdr:rowOff>
                  </from>
                  <to>
                    <xdr:col>9</xdr:col>
                    <xdr:colOff>742950</xdr:colOff>
                    <xdr:row>87</xdr:row>
                    <xdr:rowOff>28575</xdr:rowOff>
                  </to>
                </anchor>
              </controlPr>
            </control>
          </mc:Choice>
        </mc:AlternateContent>
        <mc:AlternateContent xmlns:mc="http://schemas.openxmlformats.org/markup-compatibility/2006">
          <mc:Choice Requires="x14">
            <control shapeId="11461" r:id="rId105" name="Option Button 197">
              <controlPr defaultSize="0" autoFill="0" autoLine="0" autoPict="0">
                <anchor moveWithCells="1">
                  <from>
                    <xdr:col>9</xdr:col>
                    <xdr:colOff>266700</xdr:colOff>
                    <xdr:row>87</xdr:row>
                    <xdr:rowOff>0</xdr:rowOff>
                  </from>
                  <to>
                    <xdr:col>9</xdr:col>
                    <xdr:colOff>742950</xdr:colOff>
                    <xdr:row>87</xdr:row>
                    <xdr:rowOff>285750</xdr:rowOff>
                  </to>
                </anchor>
              </controlPr>
            </control>
          </mc:Choice>
        </mc:AlternateContent>
        <mc:AlternateContent xmlns:mc="http://schemas.openxmlformats.org/markup-compatibility/2006">
          <mc:Choice Requires="x14">
            <control shapeId="11462" r:id="rId106" name="Option Button 198">
              <controlPr defaultSize="0" autoFill="0" autoLine="0" autoPict="0">
                <anchor moveWithCells="1">
                  <from>
                    <xdr:col>9</xdr:col>
                    <xdr:colOff>266700</xdr:colOff>
                    <xdr:row>87</xdr:row>
                    <xdr:rowOff>266700</xdr:rowOff>
                  </from>
                  <to>
                    <xdr:col>9</xdr:col>
                    <xdr:colOff>742950</xdr:colOff>
                    <xdr:row>88</xdr:row>
                    <xdr:rowOff>28575</xdr:rowOff>
                  </to>
                </anchor>
              </controlPr>
            </control>
          </mc:Choice>
        </mc:AlternateContent>
        <mc:AlternateContent xmlns:mc="http://schemas.openxmlformats.org/markup-compatibility/2006">
          <mc:Choice Requires="x14">
            <control shapeId="11463" r:id="rId107" name="Option Button 199">
              <controlPr defaultSize="0" autoFill="0" autoLine="0" autoPict="0">
                <anchor moveWithCells="1">
                  <from>
                    <xdr:col>9</xdr:col>
                    <xdr:colOff>266700</xdr:colOff>
                    <xdr:row>87</xdr:row>
                    <xdr:rowOff>533400</xdr:rowOff>
                  </from>
                  <to>
                    <xdr:col>9</xdr:col>
                    <xdr:colOff>742950</xdr:colOff>
                    <xdr:row>88</xdr:row>
                    <xdr:rowOff>285750</xdr:rowOff>
                  </to>
                </anchor>
              </controlPr>
            </control>
          </mc:Choice>
        </mc:AlternateContent>
        <mc:AlternateContent xmlns:mc="http://schemas.openxmlformats.org/markup-compatibility/2006">
          <mc:Choice Requires="x14">
            <control shapeId="11464" r:id="rId108" name="Option Button 200">
              <controlPr defaultSize="0" autoFill="0" autoLine="0" autoPict="0">
                <anchor moveWithCells="1">
                  <from>
                    <xdr:col>9</xdr:col>
                    <xdr:colOff>266700</xdr:colOff>
                    <xdr:row>88</xdr:row>
                    <xdr:rowOff>257175</xdr:rowOff>
                  </from>
                  <to>
                    <xdr:col>9</xdr:col>
                    <xdr:colOff>742950</xdr:colOff>
                    <xdr:row>89</xdr:row>
                    <xdr:rowOff>19050</xdr:rowOff>
                  </to>
                </anchor>
              </controlPr>
            </control>
          </mc:Choice>
        </mc:AlternateContent>
        <mc:AlternateContent xmlns:mc="http://schemas.openxmlformats.org/markup-compatibility/2006">
          <mc:Choice Requires="x14">
            <control shapeId="11465" r:id="rId109" name="Option Button 201">
              <controlPr defaultSize="0" autoFill="0" autoLine="0" autoPict="0">
                <anchor moveWithCells="1">
                  <from>
                    <xdr:col>9</xdr:col>
                    <xdr:colOff>266700</xdr:colOff>
                    <xdr:row>88</xdr:row>
                    <xdr:rowOff>523875</xdr:rowOff>
                  </from>
                  <to>
                    <xdr:col>9</xdr:col>
                    <xdr:colOff>742950</xdr:colOff>
                    <xdr:row>89</xdr:row>
                    <xdr:rowOff>285750</xdr:rowOff>
                  </to>
                </anchor>
              </controlPr>
            </control>
          </mc:Choice>
        </mc:AlternateContent>
        <mc:AlternateContent xmlns:mc="http://schemas.openxmlformats.org/markup-compatibility/2006">
          <mc:Choice Requires="x14">
            <control shapeId="11466" r:id="rId110" name="Option Button 202">
              <controlPr defaultSize="0" autoFill="0" autoLine="0" autoPict="0">
                <anchor moveWithCells="1">
                  <from>
                    <xdr:col>9</xdr:col>
                    <xdr:colOff>276225</xdr:colOff>
                    <xdr:row>89</xdr:row>
                    <xdr:rowOff>219075</xdr:rowOff>
                  </from>
                  <to>
                    <xdr:col>9</xdr:col>
                    <xdr:colOff>752475</xdr:colOff>
                    <xdr:row>89</xdr:row>
                    <xdr:rowOff>504825</xdr:rowOff>
                  </to>
                </anchor>
              </controlPr>
            </control>
          </mc:Choice>
        </mc:AlternateContent>
        <mc:AlternateContent xmlns:mc="http://schemas.openxmlformats.org/markup-compatibility/2006">
          <mc:Choice Requires="x14">
            <control shapeId="11467" r:id="rId111" name="Group Box 203">
              <controlPr defaultSize="0" print="0" autoFill="0" autoPict="0">
                <anchor moveWithCells="1">
                  <from>
                    <xdr:col>9</xdr:col>
                    <xdr:colOff>0</xdr:colOff>
                    <xdr:row>83</xdr:row>
                    <xdr:rowOff>66675</xdr:rowOff>
                  </from>
                  <to>
                    <xdr:col>9</xdr:col>
                    <xdr:colOff>790575</xdr:colOff>
                    <xdr:row>90</xdr:row>
                    <xdr:rowOff>9525</xdr:rowOff>
                  </to>
                </anchor>
              </controlPr>
            </control>
          </mc:Choice>
        </mc:AlternateContent>
        <mc:AlternateContent xmlns:mc="http://schemas.openxmlformats.org/markup-compatibility/2006">
          <mc:Choice Requires="x14">
            <control shapeId="11468" r:id="rId112" name="Option Button 204">
              <controlPr defaultSize="0" autoFill="0" autoLine="0" autoPict="0">
                <anchor moveWithCells="1">
                  <from>
                    <xdr:col>9</xdr:col>
                    <xdr:colOff>266700</xdr:colOff>
                    <xdr:row>94</xdr:row>
                    <xdr:rowOff>276225</xdr:rowOff>
                  </from>
                  <to>
                    <xdr:col>9</xdr:col>
                    <xdr:colOff>742950</xdr:colOff>
                    <xdr:row>95</xdr:row>
                    <xdr:rowOff>28575</xdr:rowOff>
                  </to>
                </anchor>
              </controlPr>
            </control>
          </mc:Choice>
        </mc:AlternateContent>
        <mc:AlternateContent xmlns:mc="http://schemas.openxmlformats.org/markup-compatibility/2006">
          <mc:Choice Requires="x14">
            <control shapeId="11469" r:id="rId113" name="Option Button 205">
              <controlPr defaultSize="0" autoFill="0" autoLine="0" autoPict="0">
                <anchor moveWithCells="1">
                  <from>
                    <xdr:col>9</xdr:col>
                    <xdr:colOff>266700</xdr:colOff>
                    <xdr:row>95</xdr:row>
                    <xdr:rowOff>9525</xdr:rowOff>
                  </from>
                  <to>
                    <xdr:col>9</xdr:col>
                    <xdr:colOff>742950</xdr:colOff>
                    <xdr:row>95</xdr:row>
                    <xdr:rowOff>295275</xdr:rowOff>
                  </to>
                </anchor>
              </controlPr>
            </control>
          </mc:Choice>
        </mc:AlternateContent>
        <mc:AlternateContent xmlns:mc="http://schemas.openxmlformats.org/markup-compatibility/2006">
          <mc:Choice Requires="x14">
            <control shapeId="11470" r:id="rId114" name="Option Button 206">
              <controlPr defaultSize="0" autoFill="0" autoLine="0" autoPict="0">
                <anchor moveWithCells="1">
                  <from>
                    <xdr:col>9</xdr:col>
                    <xdr:colOff>266700</xdr:colOff>
                    <xdr:row>95</xdr:row>
                    <xdr:rowOff>276225</xdr:rowOff>
                  </from>
                  <to>
                    <xdr:col>9</xdr:col>
                    <xdr:colOff>742950</xdr:colOff>
                    <xdr:row>96</xdr:row>
                    <xdr:rowOff>28575</xdr:rowOff>
                  </to>
                </anchor>
              </controlPr>
            </control>
          </mc:Choice>
        </mc:AlternateContent>
        <mc:AlternateContent xmlns:mc="http://schemas.openxmlformats.org/markup-compatibility/2006">
          <mc:Choice Requires="x14">
            <control shapeId="11471" r:id="rId115" name="Option Button 207">
              <controlPr defaultSize="0" autoFill="0" autoLine="0" autoPict="0">
                <anchor moveWithCells="1">
                  <from>
                    <xdr:col>9</xdr:col>
                    <xdr:colOff>266700</xdr:colOff>
                    <xdr:row>96</xdr:row>
                    <xdr:rowOff>0</xdr:rowOff>
                  </from>
                  <to>
                    <xdr:col>9</xdr:col>
                    <xdr:colOff>742950</xdr:colOff>
                    <xdr:row>96</xdr:row>
                    <xdr:rowOff>295275</xdr:rowOff>
                  </to>
                </anchor>
              </controlPr>
            </control>
          </mc:Choice>
        </mc:AlternateContent>
        <mc:AlternateContent xmlns:mc="http://schemas.openxmlformats.org/markup-compatibility/2006">
          <mc:Choice Requires="x14">
            <control shapeId="11472" r:id="rId116" name="Option Button 208">
              <controlPr defaultSize="0" autoFill="0" autoLine="0" autoPict="0">
                <anchor moveWithCells="1">
                  <from>
                    <xdr:col>9</xdr:col>
                    <xdr:colOff>266700</xdr:colOff>
                    <xdr:row>96</xdr:row>
                    <xdr:rowOff>266700</xdr:rowOff>
                  </from>
                  <to>
                    <xdr:col>9</xdr:col>
                    <xdr:colOff>742950</xdr:colOff>
                    <xdr:row>97</xdr:row>
                    <xdr:rowOff>28575</xdr:rowOff>
                  </to>
                </anchor>
              </controlPr>
            </control>
          </mc:Choice>
        </mc:AlternateContent>
        <mc:AlternateContent xmlns:mc="http://schemas.openxmlformats.org/markup-compatibility/2006">
          <mc:Choice Requires="x14">
            <control shapeId="11473" r:id="rId117" name="Option Button 209">
              <controlPr defaultSize="0" autoFill="0" autoLine="0" autoPict="0">
                <anchor moveWithCells="1">
                  <from>
                    <xdr:col>9</xdr:col>
                    <xdr:colOff>266700</xdr:colOff>
                    <xdr:row>97</xdr:row>
                    <xdr:rowOff>0</xdr:rowOff>
                  </from>
                  <to>
                    <xdr:col>9</xdr:col>
                    <xdr:colOff>742950</xdr:colOff>
                    <xdr:row>97</xdr:row>
                    <xdr:rowOff>285750</xdr:rowOff>
                  </to>
                </anchor>
              </controlPr>
            </control>
          </mc:Choice>
        </mc:AlternateContent>
        <mc:AlternateContent xmlns:mc="http://schemas.openxmlformats.org/markup-compatibility/2006">
          <mc:Choice Requires="x14">
            <control shapeId="11474" r:id="rId118" name="Option Button 210">
              <controlPr defaultSize="0" autoFill="0" autoLine="0" autoPict="0">
                <anchor moveWithCells="1">
                  <from>
                    <xdr:col>9</xdr:col>
                    <xdr:colOff>266700</xdr:colOff>
                    <xdr:row>97</xdr:row>
                    <xdr:rowOff>266700</xdr:rowOff>
                  </from>
                  <to>
                    <xdr:col>9</xdr:col>
                    <xdr:colOff>742950</xdr:colOff>
                    <xdr:row>98</xdr:row>
                    <xdr:rowOff>28575</xdr:rowOff>
                  </to>
                </anchor>
              </controlPr>
            </control>
          </mc:Choice>
        </mc:AlternateContent>
        <mc:AlternateContent xmlns:mc="http://schemas.openxmlformats.org/markup-compatibility/2006">
          <mc:Choice Requires="x14">
            <control shapeId="11475" r:id="rId119" name="Option Button 211">
              <controlPr defaultSize="0" autoFill="0" autoLine="0" autoPict="0">
                <anchor moveWithCells="1">
                  <from>
                    <xdr:col>9</xdr:col>
                    <xdr:colOff>266700</xdr:colOff>
                    <xdr:row>97</xdr:row>
                    <xdr:rowOff>533400</xdr:rowOff>
                  </from>
                  <to>
                    <xdr:col>9</xdr:col>
                    <xdr:colOff>742950</xdr:colOff>
                    <xdr:row>98</xdr:row>
                    <xdr:rowOff>285750</xdr:rowOff>
                  </to>
                </anchor>
              </controlPr>
            </control>
          </mc:Choice>
        </mc:AlternateContent>
        <mc:AlternateContent xmlns:mc="http://schemas.openxmlformats.org/markup-compatibility/2006">
          <mc:Choice Requires="x14">
            <control shapeId="11476" r:id="rId120" name="Option Button 212">
              <controlPr defaultSize="0" autoFill="0" autoLine="0" autoPict="0">
                <anchor moveWithCells="1">
                  <from>
                    <xdr:col>9</xdr:col>
                    <xdr:colOff>266700</xdr:colOff>
                    <xdr:row>98</xdr:row>
                    <xdr:rowOff>257175</xdr:rowOff>
                  </from>
                  <to>
                    <xdr:col>9</xdr:col>
                    <xdr:colOff>742950</xdr:colOff>
                    <xdr:row>99</xdr:row>
                    <xdr:rowOff>19050</xdr:rowOff>
                  </to>
                </anchor>
              </controlPr>
            </control>
          </mc:Choice>
        </mc:AlternateContent>
        <mc:AlternateContent xmlns:mc="http://schemas.openxmlformats.org/markup-compatibility/2006">
          <mc:Choice Requires="x14">
            <control shapeId="11477" r:id="rId121" name="Option Button 213">
              <controlPr defaultSize="0" autoFill="0" autoLine="0" autoPict="0">
                <anchor moveWithCells="1">
                  <from>
                    <xdr:col>9</xdr:col>
                    <xdr:colOff>266700</xdr:colOff>
                    <xdr:row>98</xdr:row>
                    <xdr:rowOff>523875</xdr:rowOff>
                  </from>
                  <to>
                    <xdr:col>9</xdr:col>
                    <xdr:colOff>742950</xdr:colOff>
                    <xdr:row>99</xdr:row>
                    <xdr:rowOff>285750</xdr:rowOff>
                  </to>
                </anchor>
              </controlPr>
            </control>
          </mc:Choice>
        </mc:AlternateContent>
        <mc:AlternateContent xmlns:mc="http://schemas.openxmlformats.org/markup-compatibility/2006">
          <mc:Choice Requires="x14">
            <control shapeId="11478" r:id="rId122" name="Option Button 214">
              <controlPr defaultSize="0" autoFill="0" autoLine="0" autoPict="0">
                <anchor moveWithCells="1">
                  <from>
                    <xdr:col>9</xdr:col>
                    <xdr:colOff>276225</xdr:colOff>
                    <xdr:row>99</xdr:row>
                    <xdr:rowOff>219075</xdr:rowOff>
                  </from>
                  <to>
                    <xdr:col>9</xdr:col>
                    <xdr:colOff>752475</xdr:colOff>
                    <xdr:row>99</xdr:row>
                    <xdr:rowOff>504825</xdr:rowOff>
                  </to>
                </anchor>
              </controlPr>
            </control>
          </mc:Choice>
        </mc:AlternateContent>
        <mc:AlternateContent xmlns:mc="http://schemas.openxmlformats.org/markup-compatibility/2006">
          <mc:Choice Requires="x14">
            <control shapeId="11479" r:id="rId123" name="Group Box 215">
              <controlPr defaultSize="0" print="0" autoFill="0" autoPict="0">
                <anchor moveWithCells="1">
                  <from>
                    <xdr:col>9</xdr:col>
                    <xdr:colOff>0</xdr:colOff>
                    <xdr:row>93</xdr:row>
                    <xdr:rowOff>66675</xdr:rowOff>
                  </from>
                  <to>
                    <xdr:col>9</xdr:col>
                    <xdr:colOff>790575</xdr:colOff>
                    <xdr:row>100</xdr:row>
                    <xdr:rowOff>28575</xdr:rowOff>
                  </to>
                </anchor>
              </controlPr>
            </control>
          </mc:Choice>
        </mc:AlternateContent>
        <mc:AlternateContent xmlns:mc="http://schemas.openxmlformats.org/markup-compatibility/2006">
          <mc:Choice Requires="x14">
            <control shapeId="11480" r:id="rId124" name="Option Button 216">
              <controlPr defaultSize="0" autoFill="0" autoLine="0" autoPict="0">
                <anchor moveWithCells="1">
                  <from>
                    <xdr:col>9</xdr:col>
                    <xdr:colOff>266700</xdr:colOff>
                    <xdr:row>104</xdr:row>
                    <xdr:rowOff>276225</xdr:rowOff>
                  </from>
                  <to>
                    <xdr:col>9</xdr:col>
                    <xdr:colOff>742950</xdr:colOff>
                    <xdr:row>105</xdr:row>
                    <xdr:rowOff>28575</xdr:rowOff>
                  </to>
                </anchor>
              </controlPr>
            </control>
          </mc:Choice>
        </mc:AlternateContent>
        <mc:AlternateContent xmlns:mc="http://schemas.openxmlformats.org/markup-compatibility/2006">
          <mc:Choice Requires="x14">
            <control shapeId="11481" r:id="rId125" name="Option Button 217">
              <controlPr defaultSize="0" autoFill="0" autoLine="0" autoPict="0">
                <anchor moveWithCells="1">
                  <from>
                    <xdr:col>9</xdr:col>
                    <xdr:colOff>266700</xdr:colOff>
                    <xdr:row>105</xdr:row>
                    <xdr:rowOff>9525</xdr:rowOff>
                  </from>
                  <to>
                    <xdr:col>9</xdr:col>
                    <xdr:colOff>742950</xdr:colOff>
                    <xdr:row>105</xdr:row>
                    <xdr:rowOff>295275</xdr:rowOff>
                  </to>
                </anchor>
              </controlPr>
            </control>
          </mc:Choice>
        </mc:AlternateContent>
        <mc:AlternateContent xmlns:mc="http://schemas.openxmlformats.org/markup-compatibility/2006">
          <mc:Choice Requires="x14">
            <control shapeId="11482" r:id="rId126" name="Option Button 218">
              <controlPr defaultSize="0" autoFill="0" autoLine="0" autoPict="0">
                <anchor moveWithCells="1">
                  <from>
                    <xdr:col>9</xdr:col>
                    <xdr:colOff>266700</xdr:colOff>
                    <xdr:row>105</xdr:row>
                    <xdr:rowOff>276225</xdr:rowOff>
                  </from>
                  <to>
                    <xdr:col>9</xdr:col>
                    <xdr:colOff>742950</xdr:colOff>
                    <xdr:row>106</xdr:row>
                    <xdr:rowOff>28575</xdr:rowOff>
                  </to>
                </anchor>
              </controlPr>
            </control>
          </mc:Choice>
        </mc:AlternateContent>
        <mc:AlternateContent xmlns:mc="http://schemas.openxmlformats.org/markup-compatibility/2006">
          <mc:Choice Requires="x14">
            <control shapeId="11483" r:id="rId127" name="Option Button 219">
              <controlPr defaultSize="0" autoFill="0" autoLine="0" autoPict="0">
                <anchor moveWithCells="1">
                  <from>
                    <xdr:col>9</xdr:col>
                    <xdr:colOff>266700</xdr:colOff>
                    <xdr:row>106</xdr:row>
                    <xdr:rowOff>0</xdr:rowOff>
                  </from>
                  <to>
                    <xdr:col>9</xdr:col>
                    <xdr:colOff>742950</xdr:colOff>
                    <xdr:row>106</xdr:row>
                    <xdr:rowOff>295275</xdr:rowOff>
                  </to>
                </anchor>
              </controlPr>
            </control>
          </mc:Choice>
        </mc:AlternateContent>
        <mc:AlternateContent xmlns:mc="http://schemas.openxmlformats.org/markup-compatibility/2006">
          <mc:Choice Requires="x14">
            <control shapeId="11484" r:id="rId128" name="Option Button 220">
              <controlPr defaultSize="0" autoFill="0" autoLine="0" autoPict="0">
                <anchor moveWithCells="1">
                  <from>
                    <xdr:col>9</xdr:col>
                    <xdr:colOff>266700</xdr:colOff>
                    <xdr:row>106</xdr:row>
                    <xdr:rowOff>266700</xdr:rowOff>
                  </from>
                  <to>
                    <xdr:col>9</xdr:col>
                    <xdr:colOff>742950</xdr:colOff>
                    <xdr:row>107</xdr:row>
                    <xdr:rowOff>28575</xdr:rowOff>
                  </to>
                </anchor>
              </controlPr>
            </control>
          </mc:Choice>
        </mc:AlternateContent>
        <mc:AlternateContent xmlns:mc="http://schemas.openxmlformats.org/markup-compatibility/2006">
          <mc:Choice Requires="x14">
            <control shapeId="11485" r:id="rId129" name="Option Button 221">
              <controlPr defaultSize="0" autoFill="0" autoLine="0" autoPict="0">
                <anchor moveWithCells="1">
                  <from>
                    <xdr:col>9</xdr:col>
                    <xdr:colOff>266700</xdr:colOff>
                    <xdr:row>107</xdr:row>
                    <xdr:rowOff>0</xdr:rowOff>
                  </from>
                  <to>
                    <xdr:col>9</xdr:col>
                    <xdr:colOff>742950</xdr:colOff>
                    <xdr:row>107</xdr:row>
                    <xdr:rowOff>285750</xdr:rowOff>
                  </to>
                </anchor>
              </controlPr>
            </control>
          </mc:Choice>
        </mc:AlternateContent>
        <mc:AlternateContent xmlns:mc="http://schemas.openxmlformats.org/markup-compatibility/2006">
          <mc:Choice Requires="x14">
            <control shapeId="11486" r:id="rId130" name="Option Button 222">
              <controlPr defaultSize="0" autoFill="0" autoLine="0" autoPict="0">
                <anchor moveWithCells="1">
                  <from>
                    <xdr:col>9</xdr:col>
                    <xdr:colOff>266700</xdr:colOff>
                    <xdr:row>107</xdr:row>
                    <xdr:rowOff>266700</xdr:rowOff>
                  </from>
                  <to>
                    <xdr:col>9</xdr:col>
                    <xdr:colOff>742950</xdr:colOff>
                    <xdr:row>108</xdr:row>
                    <xdr:rowOff>28575</xdr:rowOff>
                  </to>
                </anchor>
              </controlPr>
            </control>
          </mc:Choice>
        </mc:AlternateContent>
        <mc:AlternateContent xmlns:mc="http://schemas.openxmlformats.org/markup-compatibility/2006">
          <mc:Choice Requires="x14">
            <control shapeId="11487" r:id="rId131" name="Option Button 223">
              <controlPr defaultSize="0" autoFill="0" autoLine="0" autoPict="0">
                <anchor moveWithCells="1">
                  <from>
                    <xdr:col>9</xdr:col>
                    <xdr:colOff>266700</xdr:colOff>
                    <xdr:row>107</xdr:row>
                    <xdr:rowOff>533400</xdr:rowOff>
                  </from>
                  <to>
                    <xdr:col>9</xdr:col>
                    <xdr:colOff>742950</xdr:colOff>
                    <xdr:row>108</xdr:row>
                    <xdr:rowOff>285750</xdr:rowOff>
                  </to>
                </anchor>
              </controlPr>
            </control>
          </mc:Choice>
        </mc:AlternateContent>
        <mc:AlternateContent xmlns:mc="http://schemas.openxmlformats.org/markup-compatibility/2006">
          <mc:Choice Requires="x14">
            <control shapeId="11488" r:id="rId132" name="Option Button 224">
              <controlPr defaultSize="0" autoFill="0" autoLine="0" autoPict="0">
                <anchor moveWithCells="1">
                  <from>
                    <xdr:col>9</xdr:col>
                    <xdr:colOff>266700</xdr:colOff>
                    <xdr:row>108</xdr:row>
                    <xdr:rowOff>257175</xdr:rowOff>
                  </from>
                  <to>
                    <xdr:col>9</xdr:col>
                    <xdr:colOff>742950</xdr:colOff>
                    <xdr:row>109</xdr:row>
                    <xdr:rowOff>19050</xdr:rowOff>
                  </to>
                </anchor>
              </controlPr>
            </control>
          </mc:Choice>
        </mc:AlternateContent>
        <mc:AlternateContent xmlns:mc="http://schemas.openxmlformats.org/markup-compatibility/2006">
          <mc:Choice Requires="x14">
            <control shapeId="11489" r:id="rId133" name="Option Button 225">
              <controlPr defaultSize="0" autoFill="0" autoLine="0" autoPict="0">
                <anchor moveWithCells="1">
                  <from>
                    <xdr:col>9</xdr:col>
                    <xdr:colOff>266700</xdr:colOff>
                    <xdr:row>108</xdr:row>
                    <xdr:rowOff>523875</xdr:rowOff>
                  </from>
                  <to>
                    <xdr:col>9</xdr:col>
                    <xdr:colOff>742950</xdr:colOff>
                    <xdr:row>109</xdr:row>
                    <xdr:rowOff>285750</xdr:rowOff>
                  </to>
                </anchor>
              </controlPr>
            </control>
          </mc:Choice>
        </mc:AlternateContent>
        <mc:AlternateContent xmlns:mc="http://schemas.openxmlformats.org/markup-compatibility/2006">
          <mc:Choice Requires="x14">
            <control shapeId="11490" r:id="rId134" name="Option Button 226">
              <controlPr defaultSize="0" autoFill="0" autoLine="0" autoPict="0">
                <anchor moveWithCells="1">
                  <from>
                    <xdr:col>9</xdr:col>
                    <xdr:colOff>276225</xdr:colOff>
                    <xdr:row>109</xdr:row>
                    <xdr:rowOff>219075</xdr:rowOff>
                  </from>
                  <to>
                    <xdr:col>9</xdr:col>
                    <xdr:colOff>752475</xdr:colOff>
                    <xdr:row>109</xdr:row>
                    <xdr:rowOff>504825</xdr:rowOff>
                  </to>
                </anchor>
              </controlPr>
            </control>
          </mc:Choice>
        </mc:AlternateContent>
        <mc:AlternateContent xmlns:mc="http://schemas.openxmlformats.org/markup-compatibility/2006">
          <mc:Choice Requires="x14">
            <control shapeId="11491" r:id="rId135" name="Group Box 227">
              <controlPr defaultSize="0" print="0" autoFill="0" autoPict="0">
                <anchor moveWithCells="1">
                  <from>
                    <xdr:col>9</xdr:col>
                    <xdr:colOff>0</xdr:colOff>
                    <xdr:row>103</xdr:row>
                    <xdr:rowOff>66675</xdr:rowOff>
                  </from>
                  <to>
                    <xdr:col>9</xdr:col>
                    <xdr:colOff>790575</xdr:colOff>
                    <xdr:row>110</xdr:row>
                    <xdr:rowOff>28575</xdr:rowOff>
                  </to>
                </anchor>
              </controlPr>
            </control>
          </mc:Choice>
        </mc:AlternateContent>
        <mc:AlternateContent xmlns:mc="http://schemas.openxmlformats.org/markup-compatibility/2006">
          <mc:Choice Requires="x14">
            <control shapeId="11492" r:id="rId136" name="Option Button 228">
              <controlPr defaultSize="0" autoFill="0" autoLine="0" autoPict="0">
                <anchor moveWithCells="1">
                  <from>
                    <xdr:col>9</xdr:col>
                    <xdr:colOff>266700</xdr:colOff>
                    <xdr:row>114</xdr:row>
                    <xdr:rowOff>276225</xdr:rowOff>
                  </from>
                  <to>
                    <xdr:col>9</xdr:col>
                    <xdr:colOff>742950</xdr:colOff>
                    <xdr:row>115</xdr:row>
                    <xdr:rowOff>28575</xdr:rowOff>
                  </to>
                </anchor>
              </controlPr>
            </control>
          </mc:Choice>
        </mc:AlternateContent>
        <mc:AlternateContent xmlns:mc="http://schemas.openxmlformats.org/markup-compatibility/2006">
          <mc:Choice Requires="x14">
            <control shapeId="11493" r:id="rId137" name="Option Button 229">
              <controlPr defaultSize="0" autoFill="0" autoLine="0" autoPict="0">
                <anchor moveWithCells="1">
                  <from>
                    <xdr:col>9</xdr:col>
                    <xdr:colOff>266700</xdr:colOff>
                    <xdr:row>115</xdr:row>
                    <xdr:rowOff>9525</xdr:rowOff>
                  </from>
                  <to>
                    <xdr:col>9</xdr:col>
                    <xdr:colOff>742950</xdr:colOff>
                    <xdr:row>115</xdr:row>
                    <xdr:rowOff>295275</xdr:rowOff>
                  </to>
                </anchor>
              </controlPr>
            </control>
          </mc:Choice>
        </mc:AlternateContent>
        <mc:AlternateContent xmlns:mc="http://schemas.openxmlformats.org/markup-compatibility/2006">
          <mc:Choice Requires="x14">
            <control shapeId="11494" r:id="rId138" name="Option Button 230">
              <controlPr defaultSize="0" autoFill="0" autoLine="0" autoPict="0">
                <anchor moveWithCells="1">
                  <from>
                    <xdr:col>9</xdr:col>
                    <xdr:colOff>266700</xdr:colOff>
                    <xdr:row>115</xdr:row>
                    <xdr:rowOff>276225</xdr:rowOff>
                  </from>
                  <to>
                    <xdr:col>9</xdr:col>
                    <xdr:colOff>742950</xdr:colOff>
                    <xdr:row>116</xdr:row>
                    <xdr:rowOff>28575</xdr:rowOff>
                  </to>
                </anchor>
              </controlPr>
            </control>
          </mc:Choice>
        </mc:AlternateContent>
        <mc:AlternateContent xmlns:mc="http://schemas.openxmlformats.org/markup-compatibility/2006">
          <mc:Choice Requires="x14">
            <control shapeId="11495" r:id="rId139" name="Option Button 231">
              <controlPr defaultSize="0" autoFill="0" autoLine="0" autoPict="0">
                <anchor moveWithCells="1">
                  <from>
                    <xdr:col>9</xdr:col>
                    <xdr:colOff>266700</xdr:colOff>
                    <xdr:row>116</xdr:row>
                    <xdr:rowOff>0</xdr:rowOff>
                  </from>
                  <to>
                    <xdr:col>9</xdr:col>
                    <xdr:colOff>742950</xdr:colOff>
                    <xdr:row>116</xdr:row>
                    <xdr:rowOff>295275</xdr:rowOff>
                  </to>
                </anchor>
              </controlPr>
            </control>
          </mc:Choice>
        </mc:AlternateContent>
        <mc:AlternateContent xmlns:mc="http://schemas.openxmlformats.org/markup-compatibility/2006">
          <mc:Choice Requires="x14">
            <control shapeId="11496" r:id="rId140" name="Option Button 232">
              <controlPr defaultSize="0" autoFill="0" autoLine="0" autoPict="0">
                <anchor moveWithCells="1">
                  <from>
                    <xdr:col>9</xdr:col>
                    <xdr:colOff>266700</xdr:colOff>
                    <xdr:row>116</xdr:row>
                    <xdr:rowOff>266700</xdr:rowOff>
                  </from>
                  <to>
                    <xdr:col>9</xdr:col>
                    <xdr:colOff>742950</xdr:colOff>
                    <xdr:row>117</xdr:row>
                    <xdr:rowOff>28575</xdr:rowOff>
                  </to>
                </anchor>
              </controlPr>
            </control>
          </mc:Choice>
        </mc:AlternateContent>
        <mc:AlternateContent xmlns:mc="http://schemas.openxmlformats.org/markup-compatibility/2006">
          <mc:Choice Requires="x14">
            <control shapeId="11497" r:id="rId141" name="Option Button 233">
              <controlPr defaultSize="0" autoFill="0" autoLine="0" autoPict="0">
                <anchor moveWithCells="1">
                  <from>
                    <xdr:col>9</xdr:col>
                    <xdr:colOff>266700</xdr:colOff>
                    <xdr:row>117</xdr:row>
                    <xdr:rowOff>0</xdr:rowOff>
                  </from>
                  <to>
                    <xdr:col>9</xdr:col>
                    <xdr:colOff>742950</xdr:colOff>
                    <xdr:row>117</xdr:row>
                    <xdr:rowOff>285750</xdr:rowOff>
                  </to>
                </anchor>
              </controlPr>
            </control>
          </mc:Choice>
        </mc:AlternateContent>
        <mc:AlternateContent xmlns:mc="http://schemas.openxmlformats.org/markup-compatibility/2006">
          <mc:Choice Requires="x14">
            <control shapeId="11498" r:id="rId142" name="Option Button 234">
              <controlPr defaultSize="0" autoFill="0" autoLine="0" autoPict="0">
                <anchor moveWithCells="1">
                  <from>
                    <xdr:col>9</xdr:col>
                    <xdr:colOff>266700</xdr:colOff>
                    <xdr:row>117</xdr:row>
                    <xdr:rowOff>266700</xdr:rowOff>
                  </from>
                  <to>
                    <xdr:col>9</xdr:col>
                    <xdr:colOff>742950</xdr:colOff>
                    <xdr:row>118</xdr:row>
                    <xdr:rowOff>28575</xdr:rowOff>
                  </to>
                </anchor>
              </controlPr>
            </control>
          </mc:Choice>
        </mc:AlternateContent>
        <mc:AlternateContent xmlns:mc="http://schemas.openxmlformats.org/markup-compatibility/2006">
          <mc:Choice Requires="x14">
            <control shapeId="11499" r:id="rId143" name="Option Button 235">
              <controlPr defaultSize="0" autoFill="0" autoLine="0" autoPict="0">
                <anchor moveWithCells="1">
                  <from>
                    <xdr:col>9</xdr:col>
                    <xdr:colOff>266700</xdr:colOff>
                    <xdr:row>117</xdr:row>
                    <xdr:rowOff>533400</xdr:rowOff>
                  </from>
                  <to>
                    <xdr:col>9</xdr:col>
                    <xdr:colOff>742950</xdr:colOff>
                    <xdr:row>118</xdr:row>
                    <xdr:rowOff>285750</xdr:rowOff>
                  </to>
                </anchor>
              </controlPr>
            </control>
          </mc:Choice>
        </mc:AlternateContent>
        <mc:AlternateContent xmlns:mc="http://schemas.openxmlformats.org/markup-compatibility/2006">
          <mc:Choice Requires="x14">
            <control shapeId="11500" r:id="rId144" name="Option Button 236">
              <controlPr defaultSize="0" autoFill="0" autoLine="0" autoPict="0">
                <anchor moveWithCells="1">
                  <from>
                    <xdr:col>9</xdr:col>
                    <xdr:colOff>266700</xdr:colOff>
                    <xdr:row>118</xdr:row>
                    <xdr:rowOff>257175</xdr:rowOff>
                  </from>
                  <to>
                    <xdr:col>9</xdr:col>
                    <xdr:colOff>742950</xdr:colOff>
                    <xdr:row>119</xdr:row>
                    <xdr:rowOff>19050</xdr:rowOff>
                  </to>
                </anchor>
              </controlPr>
            </control>
          </mc:Choice>
        </mc:AlternateContent>
        <mc:AlternateContent xmlns:mc="http://schemas.openxmlformats.org/markup-compatibility/2006">
          <mc:Choice Requires="x14">
            <control shapeId="11501" r:id="rId145" name="Option Button 237">
              <controlPr defaultSize="0" autoFill="0" autoLine="0" autoPict="0">
                <anchor moveWithCells="1">
                  <from>
                    <xdr:col>9</xdr:col>
                    <xdr:colOff>266700</xdr:colOff>
                    <xdr:row>118</xdr:row>
                    <xdr:rowOff>523875</xdr:rowOff>
                  </from>
                  <to>
                    <xdr:col>9</xdr:col>
                    <xdr:colOff>742950</xdr:colOff>
                    <xdr:row>119</xdr:row>
                    <xdr:rowOff>285750</xdr:rowOff>
                  </to>
                </anchor>
              </controlPr>
            </control>
          </mc:Choice>
        </mc:AlternateContent>
        <mc:AlternateContent xmlns:mc="http://schemas.openxmlformats.org/markup-compatibility/2006">
          <mc:Choice Requires="x14">
            <control shapeId="11502" r:id="rId146" name="Option Button 238">
              <controlPr defaultSize="0" autoFill="0" autoLine="0" autoPict="0">
                <anchor moveWithCells="1">
                  <from>
                    <xdr:col>9</xdr:col>
                    <xdr:colOff>276225</xdr:colOff>
                    <xdr:row>119</xdr:row>
                    <xdr:rowOff>219075</xdr:rowOff>
                  </from>
                  <to>
                    <xdr:col>9</xdr:col>
                    <xdr:colOff>752475</xdr:colOff>
                    <xdr:row>119</xdr:row>
                    <xdr:rowOff>504825</xdr:rowOff>
                  </to>
                </anchor>
              </controlPr>
            </control>
          </mc:Choice>
        </mc:AlternateContent>
        <mc:AlternateContent xmlns:mc="http://schemas.openxmlformats.org/markup-compatibility/2006">
          <mc:Choice Requires="x14">
            <control shapeId="11503" r:id="rId147" name="Group Box 239">
              <controlPr defaultSize="0" print="0" autoFill="0" autoPict="0">
                <anchor moveWithCells="1">
                  <from>
                    <xdr:col>9</xdr:col>
                    <xdr:colOff>0</xdr:colOff>
                    <xdr:row>113</xdr:row>
                    <xdr:rowOff>66675</xdr:rowOff>
                  </from>
                  <to>
                    <xdr:col>9</xdr:col>
                    <xdr:colOff>790575</xdr:colOff>
                    <xdr:row>120</xdr:row>
                    <xdr:rowOff>9525</xdr:rowOff>
                  </to>
                </anchor>
              </controlPr>
            </control>
          </mc:Choice>
        </mc:AlternateContent>
        <mc:AlternateContent xmlns:mc="http://schemas.openxmlformats.org/markup-compatibility/2006">
          <mc:Choice Requires="x14">
            <control shapeId="11504" r:id="rId148" name="Group Box 240">
              <controlPr defaultSize="0" autoFill="0" autoPict="0" altText="OCENE">
                <anchor moveWithCells="1">
                  <from>
                    <xdr:col>9</xdr:col>
                    <xdr:colOff>0</xdr:colOff>
                    <xdr:row>73</xdr:row>
                    <xdr:rowOff>76200</xdr:rowOff>
                  </from>
                  <to>
                    <xdr:col>10</xdr:col>
                    <xdr:colOff>0</xdr:colOff>
                    <xdr:row>80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123"/>
  <sheetViews>
    <sheetView zoomScale="130" zoomScaleNormal="130" workbookViewId="0">
      <selection activeCell="C1" sqref="C1"/>
    </sheetView>
  </sheetViews>
  <sheetFormatPr defaultRowHeight="15" x14ac:dyDescent="0.25"/>
  <cols>
    <col min="2" max="2" width="74.7109375" customWidth="1"/>
    <col min="4" max="4" width="74.7109375" customWidth="1"/>
    <col min="6" max="6" width="74.7109375" customWidth="1"/>
  </cols>
  <sheetData>
    <row r="1" spans="1:10" ht="28.5" x14ac:dyDescent="0.45">
      <c r="B1" s="104" t="s">
        <v>145</v>
      </c>
      <c r="C1" s="105">
        <v>4</v>
      </c>
      <c r="D1" s="89"/>
      <c r="E1" s="89"/>
      <c r="F1" s="89"/>
    </row>
    <row r="2" spans="1:10" x14ac:dyDescent="0.25">
      <c r="B2" t="s">
        <v>146</v>
      </c>
      <c r="C2">
        <v>2</v>
      </c>
    </row>
    <row r="3" spans="1:10" x14ac:dyDescent="0.25">
      <c r="B3" t="s">
        <v>147</v>
      </c>
      <c r="C3">
        <v>4</v>
      </c>
    </row>
    <row r="4" spans="1:10" x14ac:dyDescent="0.25">
      <c r="B4" t="s">
        <v>190</v>
      </c>
      <c r="C4">
        <v>6</v>
      </c>
    </row>
    <row r="7" spans="1:10" x14ac:dyDescent="0.25">
      <c r="A7" t="s">
        <v>96</v>
      </c>
      <c r="B7">
        <v>2</v>
      </c>
      <c r="C7">
        <v>3</v>
      </c>
      <c r="D7">
        <v>4</v>
      </c>
      <c r="E7">
        <v>5</v>
      </c>
      <c r="F7">
        <v>6</v>
      </c>
      <c r="G7">
        <v>7</v>
      </c>
      <c r="H7">
        <v>8</v>
      </c>
      <c r="I7">
        <v>9</v>
      </c>
      <c r="J7">
        <v>10</v>
      </c>
    </row>
    <row r="8" spans="1:10" ht="15.75" thickBot="1" x14ac:dyDescent="0.3">
      <c r="B8" t="s">
        <v>97</v>
      </c>
      <c r="D8" t="s">
        <v>98</v>
      </c>
      <c r="F8" t="s">
        <v>99</v>
      </c>
    </row>
    <row r="9" spans="1:10" ht="15.75" thickBot="1" x14ac:dyDescent="0.3">
      <c r="A9">
        <v>1001</v>
      </c>
      <c r="B9" s="67" t="s">
        <v>93</v>
      </c>
      <c r="D9" s="67" t="s">
        <v>100</v>
      </c>
      <c r="F9" s="67" t="s">
        <v>93</v>
      </c>
    </row>
    <row r="10" spans="1:10" ht="65.25" thickBot="1" x14ac:dyDescent="0.3">
      <c r="A10">
        <v>1002</v>
      </c>
      <c r="B10" s="71" t="s">
        <v>91</v>
      </c>
      <c r="D10" s="71" t="s">
        <v>304</v>
      </c>
      <c r="F10" s="71" t="s">
        <v>223</v>
      </c>
    </row>
    <row r="11" spans="1:10" ht="15.75" thickBot="1" x14ac:dyDescent="0.3">
      <c r="A11">
        <v>1003</v>
      </c>
      <c r="B11" s="72" t="s">
        <v>92</v>
      </c>
      <c r="D11" s="72" t="s">
        <v>101</v>
      </c>
      <c r="F11" s="72" t="s">
        <v>214</v>
      </c>
    </row>
    <row r="12" spans="1:10" ht="15.75" thickBot="1" x14ac:dyDescent="0.3">
      <c r="A12">
        <v>1004</v>
      </c>
      <c r="B12" s="70" t="s">
        <v>9</v>
      </c>
      <c r="D12" s="70" t="s">
        <v>102</v>
      </c>
      <c r="F12" s="70" t="s">
        <v>215</v>
      </c>
    </row>
    <row r="13" spans="1:10" ht="24.75" thickBot="1" x14ac:dyDescent="0.3">
      <c r="A13">
        <v>1005</v>
      </c>
      <c r="B13" s="68" t="s">
        <v>72</v>
      </c>
      <c r="D13" s="68" t="s">
        <v>104</v>
      </c>
      <c r="F13" s="68" t="s">
        <v>216</v>
      </c>
    </row>
    <row r="14" spans="1:10" ht="36.75" thickBot="1" x14ac:dyDescent="0.3">
      <c r="A14">
        <v>1006</v>
      </c>
      <c r="B14" s="68" t="s">
        <v>73</v>
      </c>
      <c r="D14" s="68" t="s">
        <v>105</v>
      </c>
      <c r="F14" s="68" t="s">
        <v>217</v>
      </c>
    </row>
    <row r="15" spans="1:10" ht="48.75" thickBot="1" x14ac:dyDescent="0.3">
      <c r="A15">
        <v>1007</v>
      </c>
      <c r="B15" s="68" t="s">
        <v>74</v>
      </c>
      <c r="D15" s="68" t="s">
        <v>305</v>
      </c>
      <c r="F15" s="68" t="s">
        <v>218</v>
      </c>
    </row>
    <row r="16" spans="1:10" ht="48.75" thickBot="1" x14ac:dyDescent="0.3">
      <c r="A16">
        <v>1008</v>
      </c>
      <c r="B16" s="68" t="s">
        <v>75</v>
      </c>
      <c r="D16" s="68" t="s">
        <v>106</v>
      </c>
      <c r="F16" s="68" t="s">
        <v>219</v>
      </c>
    </row>
    <row r="17" spans="1:6" ht="48.75" thickBot="1" x14ac:dyDescent="0.3">
      <c r="A17">
        <v>1009</v>
      </c>
      <c r="B17" s="68" t="s">
        <v>103</v>
      </c>
      <c r="D17" s="68" t="s">
        <v>107</v>
      </c>
      <c r="F17" s="68" t="s">
        <v>220</v>
      </c>
    </row>
    <row r="18" spans="1:6" ht="48.75" thickBot="1" x14ac:dyDescent="0.3">
      <c r="A18">
        <v>1010</v>
      </c>
      <c r="B18" s="68" t="s">
        <v>77</v>
      </c>
      <c r="D18" s="68" t="s">
        <v>108</v>
      </c>
      <c r="F18" s="68" t="s">
        <v>221</v>
      </c>
    </row>
    <row r="19" spans="1:6" ht="15.75" thickBot="1" x14ac:dyDescent="0.3">
      <c r="A19">
        <v>1011</v>
      </c>
      <c r="B19" s="66" t="s">
        <v>78</v>
      </c>
      <c r="D19" s="66" t="s">
        <v>123</v>
      </c>
      <c r="F19" s="66" t="s">
        <v>222</v>
      </c>
    </row>
    <row r="20" spans="1:6" ht="27.75" thickBot="1" x14ac:dyDescent="0.3">
      <c r="A20" s="35">
        <v>1012</v>
      </c>
      <c r="B20" s="76" t="s">
        <v>12</v>
      </c>
      <c r="D20" s="81" t="s">
        <v>109</v>
      </c>
      <c r="F20" s="82" t="s">
        <v>226</v>
      </c>
    </row>
    <row r="21" spans="1:6" ht="90.75" thickBot="1" x14ac:dyDescent="0.3">
      <c r="A21" s="35">
        <v>1013</v>
      </c>
      <c r="B21" s="77" t="s">
        <v>79</v>
      </c>
      <c r="D21" s="80" t="s">
        <v>122</v>
      </c>
      <c r="F21" s="83" t="s">
        <v>227</v>
      </c>
    </row>
    <row r="22" spans="1:6" ht="54.75" thickBot="1" x14ac:dyDescent="0.3">
      <c r="A22" s="35">
        <v>1014</v>
      </c>
      <c r="B22" s="76" t="s">
        <v>11</v>
      </c>
      <c r="D22" s="81" t="s">
        <v>110</v>
      </c>
      <c r="F22" s="82" t="s">
        <v>228</v>
      </c>
    </row>
    <row r="23" spans="1:6" ht="60.75" thickBot="1" x14ac:dyDescent="0.3">
      <c r="A23" s="35">
        <v>1015</v>
      </c>
      <c r="B23" s="77" t="s">
        <v>80</v>
      </c>
      <c r="D23" s="80" t="s">
        <v>121</v>
      </c>
      <c r="F23" s="83" t="s">
        <v>229</v>
      </c>
    </row>
    <row r="24" spans="1:6" ht="27.75" thickBot="1" x14ac:dyDescent="0.3">
      <c r="A24" s="35">
        <v>1016</v>
      </c>
      <c r="B24" s="76" t="s">
        <v>13</v>
      </c>
      <c r="D24" s="81" t="s">
        <v>111</v>
      </c>
      <c r="F24" s="82" t="s">
        <v>230</v>
      </c>
    </row>
    <row r="25" spans="1:6" ht="60.75" thickBot="1" x14ac:dyDescent="0.3">
      <c r="A25" s="35">
        <v>1017</v>
      </c>
      <c r="B25" s="77" t="s">
        <v>81</v>
      </c>
      <c r="D25" s="80" t="s">
        <v>306</v>
      </c>
      <c r="F25" s="83" t="s">
        <v>231</v>
      </c>
    </row>
    <row r="26" spans="1:6" ht="27.75" thickBot="1" x14ac:dyDescent="0.3">
      <c r="A26" s="35">
        <v>1018</v>
      </c>
      <c r="B26" s="76" t="s">
        <v>14</v>
      </c>
      <c r="D26" s="81" t="s">
        <v>112</v>
      </c>
      <c r="F26" s="82" t="s">
        <v>232</v>
      </c>
    </row>
    <row r="27" spans="1:6" ht="75.75" thickBot="1" x14ac:dyDescent="0.3">
      <c r="A27" s="35">
        <v>1019</v>
      </c>
      <c r="B27" s="77" t="s">
        <v>88</v>
      </c>
      <c r="D27" s="80" t="s">
        <v>224</v>
      </c>
      <c r="F27" s="83" t="s">
        <v>233</v>
      </c>
    </row>
    <row r="28" spans="1:6" ht="27.75" thickBot="1" x14ac:dyDescent="0.3">
      <c r="A28" s="35">
        <v>1020</v>
      </c>
      <c r="B28" s="76" t="s">
        <v>15</v>
      </c>
      <c r="D28" s="81" t="s">
        <v>113</v>
      </c>
      <c r="F28" s="82" t="s">
        <v>234</v>
      </c>
    </row>
    <row r="29" spans="1:6" ht="105.75" thickBot="1" x14ac:dyDescent="0.3">
      <c r="A29" s="35">
        <v>1021</v>
      </c>
      <c r="B29" s="77" t="s">
        <v>89</v>
      </c>
      <c r="D29" s="80" t="s">
        <v>307</v>
      </c>
      <c r="F29" s="83" t="s">
        <v>235</v>
      </c>
    </row>
    <row r="30" spans="1:6" ht="54.75" thickBot="1" x14ac:dyDescent="0.3">
      <c r="A30" s="35">
        <v>1022</v>
      </c>
      <c r="B30" s="76" t="s">
        <v>16</v>
      </c>
      <c r="D30" s="81" t="s">
        <v>114</v>
      </c>
      <c r="F30" s="82" t="s">
        <v>236</v>
      </c>
    </row>
    <row r="31" spans="1:6" ht="90.75" thickBot="1" x14ac:dyDescent="0.3">
      <c r="A31" s="35">
        <v>1023</v>
      </c>
      <c r="B31" s="77" t="s">
        <v>83</v>
      </c>
      <c r="D31" s="80" t="s">
        <v>308</v>
      </c>
      <c r="F31" s="83" t="s">
        <v>237</v>
      </c>
    </row>
    <row r="32" spans="1:6" ht="54.75" thickBot="1" x14ac:dyDescent="0.3">
      <c r="A32" s="35">
        <v>1024</v>
      </c>
      <c r="B32" s="76" t="s">
        <v>17</v>
      </c>
      <c r="D32" s="81" t="s">
        <v>115</v>
      </c>
      <c r="F32" s="82" t="s">
        <v>238</v>
      </c>
    </row>
    <row r="33" spans="1:6" ht="105.75" thickBot="1" x14ac:dyDescent="0.3">
      <c r="A33" s="35">
        <v>1025</v>
      </c>
      <c r="B33" s="77" t="s">
        <v>84</v>
      </c>
      <c r="D33" s="80" t="s">
        <v>309</v>
      </c>
      <c r="F33" s="83" t="s">
        <v>239</v>
      </c>
    </row>
    <row r="34" spans="1:6" ht="27.75" thickBot="1" x14ac:dyDescent="0.3">
      <c r="A34" s="31">
        <v>1026</v>
      </c>
      <c r="B34" s="76" t="s">
        <v>18</v>
      </c>
      <c r="D34" s="81" t="s">
        <v>116</v>
      </c>
      <c r="F34" s="82" t="s">
        <v>240</v>
      </c>
    </row>
    <row r="35" spans="1:6" ht="60.75" thickBot="1" x14ac:dyDescent="0.3">
      <c r="A35" s="31">
        <v>1027</v>
      </c>
      <c r="B35" s="77" t="s">
        <v>82</v>
      </c>
      <c r="D35" s="80" t="s">
        <v>310</v>
      </c>
      <c r="F35" s="83" t="s">
        <v>241</v>
      </c>
    </row>
    <row r="36" spans="1:6" ht="27.75" thickBot="1" x14ac:dyDescent="0.3">
      <c r="A36" s="31">
        <v>1028</v>
      </c>
      <c r="B36" s="76" t="s">
        <v>19</v>
      </c>
      <c r="D36" s="81" t="s">
        <v>117</v>
      </c>
      <c r="F36" s="82" t="s">
        <v>242</v>
      </c>
    </row>
    <row r="37" spans="1:6" ht="75.75" thickBot="1" x14ac:dyDescent="0.3">
      <c r="A37" s="31">
        <v>1029</v>
      </c>
      <c r="B37" s="77" t="s">
        <v>86</v>
      </c>
      <c r="D37" s="80" t="s">
        <v>311</v>
      </c>
      <c r="F37" s="83" t="s">
        <v>243</v>
      </c>
    </row>
    <row r="38" spans="1:6" ht="27.75" thickBot="1" x14ac:dyDescent="0.3">
      <c r="A38" s="31">
        <v>1030</v>
      </c>
      <c r="B38" s="76" t="s">
        <v>20</v>
      </c>
      <c r="D38" s="81" t="s">
        <v>118</v>
      </c>
      <c r="F38" s="82" t="s">
        <v>244</v>
      </c>
    </row>
    <row r="39" spans="1:6" ht="105.75" thickBot="1" x14ac:dyDescent="0.3">
      <c r="A39" s="31">
        <v>1031</v>
      </c>
      <c r="B39" s="77" t="s">
        <v>85</v>
      </c>
      <c r="D39" s="80" t="s">
        <v>312</v>
      </c>
      <c r="F39" s="83" t="s">
        <v>245</v>
      </c>
    </row>
    <row r="40" spans="1:6" ht="27.75" thickBot="1" x14ac:dyDescent="0.3">
      <c r="A40" s="31">
        <v>1032</v>
      </c>
      <c r="B40" s="76" t="s">
        <v>21</v>
      </c>
      <c r="D40" s="81" t="s">
        <v>119</v>
      </c>
      <c r="F40" s="82" t="s">
        <v>246</v>
      </c>
    </row>
    <row r="41" spans="1:6" ht="105.75" thickBot="1" x14ac:dyDescent="0.3">
      <c r="A41" s="31">
        <v>1033</v>
      </c>
      <c r="B41" s="77" t="s">
        <v>87</v>
      </c>
      <c r="D41" s="80" t="s">
        <v>225</v>
      </c>
      <c r="F41" s="83" t="s">
        <v>247</v>
      </c>
    </row>
    <row r="42" spans="1:6" ht="27.75" thickBot="1" x14ac:dyDescent="0.3">
      <c r="A42" s="31">
        <v>1034</v>
      </c>
      <c r="B42" s="76" t="s">
        <v>22</v>
      </c>
      <c r="D42" s="81" t="s">
        <v>250</v>
      </c>
      <c r="F42" s="82" t="s">
        <v>251</v>
      </c>
    </row>
    <row r="43" spans="1:6" ht="120" x14ac:dyDescent="0.25">
      <c r="A43" s="31">
        <v>1035</v>
      </c>
      <c r="B43" s="77" t="s">
        <v>90</v>
      </c>
      <c r="D43" s="80" t="s">
        <v>313</v>
      </c>
      <c r="F43" s="83" t="s">
        <v>249</v>
      </c>
    </row>
    <row r="44" spans="1:6" ht="34.5" x14ac:dyDescent="0.25">
      <c r="A44">
        <v>1036</v>
      </c>
      <c r="B44" s="8" t="s">
        <v>27</v>
      </c>
      <c r="D44" s="8" t="s">
        <v>149</v>
      </c>
      <c r="F44" s="8" t="s">
        <v>27</v>
      </c>
    </row>
    <row r="45" spans="1:6" ht="75" x14ac:dyDescent="0.25">
      <c r="A45">
        <v>1037</v>
      </c>
      <c r="B45" s="79" t="s">
        <v>124</v>
      </c>
      <c r="D45" s="79" t="s">
        <v>169</v>
      </c>
      <c r="F45" s="79" t="s">
        <v>272</v>
      </c>
    </row>
    <row r="46" spans="1:6" ht="105" x14ac:dyDescent="0.25">
      <c r="A46">
        <v>1038</v>
      </c>
      <c r="B46" s="79" t="s">
        <v>125</v>
      </c>
      <c r="D46" s="79" t="s">
        <v>171</v>
      </c>
      <c r="F46" s="79" t="s">
        <v>273</v>
      </c>
    </row>
    <row r="47" spans="1:6" ht="30" x14ac:dyDescent="0.25">
      <c r="A47">
        <v>1039</v>
      </c>
      <c r="B47" s="79" t="s">
        <v>148</v>
      </c>
      <c r="D47" s="79" t="s">
        <v>150</v>
      </c>
      <c r="F47" s="79" t="s">
        <v>274</v>
      </c>
    </row>
    <row r="48" spans="1:6" x14ac:dyDescent="0.25">
      <c r="A48">
        <v>1040</v>
      </c>
      <c r="B48" s="79" t="s">
        <v>127</v>
      </c>
      <c r="D48" s="79" t="s">
        <v>151</v>
      </c>
      <c r="F48" s="79" t="s">
        <v>275</v>
      </c>
    </row>
    <row r="49" spans="1:6" x14ac:dyDescent="0.25">
      <c r="A49">
        <v>1041</v>
      </c>
      <c r="B49" s="79" t="s">
        <v>128</v>
      </c>
      <c r="D49" s="79" t="s">
        <v>152</v>
      </c>
      <c r="F49" s="79" t="s">
        <v>276</v>
      </c>
    </row>
    <row r="50" spans="1:6" x14ac:dyDescent="0.25">
      <c r="A50">
        <v>1042</v>
      </c>
      <c r="B50" s="79" t="s">
        <v>129</v>
      </c>
      <c r="D50" s="79" t="s">
        <v>153</v>
      </c>
      <c r="F50" s="79" t="s">
        <v>277</v>
      </c>
    </row>
    <row r="51" spans="1:6" x14ac:dyDescent="0.25">
      <c r="A51">
        <v>1043</v>
      </c>
      <c r="B51" s="79" t="s">
        <v>130</v>
      </c>
      <c r="D51" s="79" t="s">
        <v>154</v>
      </c>
      <c r="F51" s="79" t="s">
        <v>288</v>
      </c>
    </row>
    <row r="52" spans="1:6" x14ac:dyDescent="0.25">
      <c r="A52">
        <v>1044</v>
      </c>
      <c r="B52" s="79" t="s">
        <v>131</v>
      </c>
      <c r="D52" s="79" t="s">
        <v>155</v>
      </c>
      <c r="F52" s="79" t="s">
        <v>278</v>
      </c>
    </row>
    <row r="53" spans="1:6" x14ac:dyDescent="0.25">
      <c r="A53">
        <v>1045</v>
      </c>
      <c r="B53" s="79" t="s">
        <v>132</v>
      </c>
      <c r="D53" s="79" t="s">
        <v>156</v>
      </c>
      <c r="F53" s="79" t="s">
        <v>263</v>
      </c>
    </row>
    <row r="54" spans="1:6" x14ac:dyDescent="0.25">
      <c r="A54">
        <v>1046</v>
      </c>
      <c r="B54" s="79" t="s">
        <v>133</v>
      </c>
      <c r="D54" s="79" t="s">
        <v>157</v>
      </c>
      <c r="F54" s="79" t="s">
        <v>264</v>
      </c>
    </row>
    <row r="55" spans="1:6" x14ac:dyDescent="0.25">
      <c r="A55">
        <v>1047</v>
      </c>
      <c r="B55" s="79" t="s">
        <v>134</v>
      </c>
      <c r="D55" s="79" t="s">
        <v>158</v>
      </c>
      <c r="F55" s="79" t="s">
        <v>279</v>
      </c>
    </row>
    <row r="56" spans="1:6" x14ac:dyDescent="0.25">
      <c r="A56">
        <v>1048</v>
      </c>
      <c r="B56" s="79" t="s">
        <v>135</v>
      </c>
      <c r="D56" s="79" t="s">
        <v>159</v>
      </c>
      <c r="F56" s="79" t="s">
        <v>280</v>
      </c>
    </row>
    <row r="57" spans="1:6" x14ac:dyDescent="0.25">
      <c r="A57">
        <v>1049</v>
      </c>
      <c r="B57" s="79" t="s">
        <v>136</v>
      </c>
      <c r="D57" s="79" t="s">
        <v>160</v>
      </c>
      <c r="F57" s="79" t="s">
        <v>265</v>
      </c>
    </row>
    <row r="58" spans="1:6" x14ac:dyDescent="0.25">
      <c r="A58">
        <v>1050</v>
      </c>
      <c r="B58" s="79" t="s">
        <v>137</v>
      </c>
      <c r="D58" s="79" t="s">
        <v>161</v>
      </c>
      <c r="F58" s="79" t="s">
        <v>281</v>
      </c>
    </row>
    <row r="59" spans="1:6" x14ac:dyDescent="0.25">
      <c r="A59">
        <v>1051</v>
      </c>
      <c r="B59" s="79" t="s">
        <v>138</v>
      </c>
      <c r="D59" s="79" t="s">
        <v>162</v>
      </c>
      <c r="F59" s="79" t="s">
        <v>266</v>
      </c>
    </row>
    <row r="60" spans="1:6" ht="60" x14ac:dyDescent="0.25">
      <c r="A60">
        <v>1052</v>
      </c>
      <c r="B60" s="79" t="s">
        <v>126</v>
      </c>
      <c r="D60" s="79" t="s">
        <v>170</v>
      </c>
      <c r="F60" s="79" t="s">
        <v>282</v>
      </c>
    </row>
    <row r="61" spans="1:6" x14ac:dyDescent="0.25">
      <c r="A61">
        <v>1053</v>
      </c>
      <c r="B61" s="79" t="s">
        <v>139</v>
      </c>
      <c r="D61" s="79" t="s">
        <v>163</v>
      </c>
      <c r="F61" s="79" t="s">
        <v>268</v>
      </c>
    </row>
    <row r="62" spans="1:6" x14ac:dyDescent="0.25">
      <c r="A62">
        <v>1054</v>
      </c>
      <c r="B62" s="79" t="s">
        <v>140</v>
      </c>
      <c r="D62" s="79" t="s">
        <v>164</v>
      </c>
      <c r="F62" s="79" t="s">
        <v>269</v>
      </c>
    </row>
    <row r="63" spans="1:6" ht="30" x14ac:dyDescent="0.25">
      <c r="A63">
        <v>1055</v>
      </c>
      <c r="B63" s="79" t="s">
        <v>141</v>
      </c>
      <c r="D63" s="79" t="s">
        <v>165</v>
      </c>
      <c r="F63" s="79" t="s">
        <v>283</v>
      </c>
    </row>
    <row r="64" spans="1:6" ht="30" x14ac:dyDescent="0.25">
      <c r="A64">
        <v>1056</v>
      </c>
      <c r="B64" s="79" t="s">
        <v>142</v>
      </c>
      <c r="D64" s="79" t="s">
        <v>166</v>
      </c>
      <c r="F64" s="79" t="s">
        <v>284</v>
      </c>
    </row>
    <row r="65" spans="1:6" ht="30" x14ac:dyDescent="0.25">
      <c r="A65">
        <v>1057</v>
      </c>
      <c r="B65" s="79" t="s">
        <v>143</v>
      </c>
      <c r="D65" s="79" t="s">
        <v>314</v>
      </c>
      <c r="F65" s="79" t="s">
        <v>285</v>
      </c>
    </row>
    <row r="66" spans="1:6" x14ac:dyDescent="0.25">
      <c r="A66">
        <v>1058</v>
      </c>
      <c r="B66" s="79" t="s">
        <v>144</v>
      </c>
      <c r="D66" s="79" t="s">
        <v>167</v>
      </c>
      <c r="F66" s="79" t="s">
        <v>270</v>
      </c>
    </row>
    <row r="67" spans="1:6" x14ac:dyDescent="0.25">
      <c r="A67">
        <v>1059</v>
      </c>
      <c r="B67" s="64" t="s">
        <v>68</v>
      </c>
      <c r="D67" s="64" t="s">
        <v>168</v>
      </c>
      <c r="F67" s="64" t="s">
        <v>267</v>
      </c>
    </row>
    <row r="68" spans="1:6" ht="60" x14ac:dyDescent="0.25">
      <c r="A68">
        <v>1060</v>
      </c>
      <c r="B68" s="27" t="s">
        <v>33</v>
      </c>
      <c r="D68" s="27" t="s">
        <v>174</v>
      </c>
      <c r="F68" s="27" t="s">
        <v>289</v>
      </c>
    </row>
    <row r="69" spans="1:6" ht="21" x14ac:dyDescent="0.35">
      <c r="A69">
        <v>1061</v>
      </c>
      <c r="B69" s="45" t="s">
        <v>172</v>
      </c>
      <c r="D69" s="45" t="s">
        <v>173</v>
      </c>
      <c r="F69" s="45" t="s">
        <v>286</v>
      </c>
    </row>
    <row r="70" spans="1:6" x14ac:dyDescent="0.25">
      <c r="A70">
        <v>1062</v>
      </c>
      <c r="B70" s="26" t="s">
        <v>55</v>
      </c>
      <c r="D70" s="26" t="s">
        <v>271</v>
      </c>
      <c r="F70" s="26" t="s">
        <v>287</v>
      </c>
    </row>
    <row r="71" spans="1:6" ht="60" x14ac:dyDescent="0.25">
      <c r="A71">
        <v>1063</v>
      </c>
      <c r="B71" s="27" t="s">
        <v>57</v>
      </c>
      <c r="D71" s="27" t="s">
        <v>191</v>
      </c>
      <c r="F71" s="27" t="s">
        <v>290</v>
      </c>
    </row>
    <row r="72" spans="1:6" ht="30" x14ac:dyDescent="0.25">
      <c r="A72">
        <v>1064</v>
      </c>
      <c r="B72" s="64" t="s">
        <v>58</v>
      </c>
      <c r="D72" s="64" t="s">
        <v>192</v>
      </c>
      <c r="F72" s="64" t="s">
        <v>291</v>
      </c>
    </row>
    <row r="73" spans="1:6" x14ac:dyDescent="0.25">
      <c r="A73">
        <v>1065</v>
      </c>
      <c r="B73" s="64" t="s">
        <v>59</v>
      </c>
      <c r="D73" s="64" t="s">
        <v>175</v>
      </c>
      <c r="F73" s="64" t="s">
        <v>292</v>
      </c>
    </row>
    <row r="74" spans="1:6" x14ac:dyDescent="0.25">
      <c r="A74">
        <v>1066</v>
      </c>
      <c r="B74" s="64" t="s">
        <v>60</v>
      </c>
      <c r="D74" s="64" t="s">
        <v>193</v>
      </c>
      <c r="F74" s="103" t="s">
        <v>293</v>
      </c>
    </row>
    <row r="75" spans="1:6" x14ac:dyDescent="0.25">
      <c r="A75">
        <v>1067</v>
      </c>
      <c r="B75" s="64" t="s">
        <v>61</v>
      </c>
      <c r="D75" s="64" t="s">
        <v>176</v>
      </c>
      <c r="F75" s="103" t="s">
        <v>294</v>
      </c>
    </row>
    <row r="76" spans="1:6" x14ac:dyDescent="0.25">
      <c r="A76">
        <v>1068</v>
      </c>
      <c r="B76" s="64" t="s">
        <v>95</v>
      </c>
      <c r="D76" s="64" t="s">
        <v>177</v>
      </c>
      <c r="F76" s="103" t="s">
        <v>295</v>
      </c>
    </row>
    <row r="77" spans="1:6" ht="30" x14ac:dyDescent="0.25">
      <c r="A77">
        <v>1069</v>
      </c>
      <c r="B77" s="64" t="s">
        <v>65</v>
      </c>
      <c r="D77" s="64" t="s">
        <v>315</v>
      </c>
      <c r="F77" s="64" t="s">
        <v>296</v>
      </c>
    </row>
    <row r="78" spans="1:6" x14ac:dyDescent="0.25">
      <c r="A78">
        <v>1070</v>
      </c>
      <c r="B78" s="64" t="s">
        <v>62</v>
      </c>
      <c r="D78" s="64" t="s">
        <v>316</v>
      </c>
      <c r="F78" s="103" t="s">
        <v>297</v>
      </c>
    </row>
    <row r="79" spans="1:6" ht="20.25" customHeight="1" x14ac:dyDescent="0.25">
      <c r="A79">
        <v>1071</v>
      </c>
      <c r="B79" s="64" t="s">
        <v>63</v>
      </c>
      <c r="D79" s="64" t="s">
        <v>194</v>
      </c>
      <c r="F79" s="103" t="s">
        <v>298</v>
      </c>
    </row>
    <row r="80" spans="1:6" x14ac:dyDescent="0.25">
      <c r="A80">
        <v>1072</v>
      </c>
      <c r="B80" s="64" t="s">
        <v>64</v>
      </c>
      <c r="D80" s="64" t="s">
        <v>178</v>
      </c>
      <c r="F80" s="103" t="s">
        <v>299</v>
      </c>
    </row>
    <row r="81" spans="1:6" ht="30" x14ac:dyDescent="0.25">
      <c r="A81">
        <v>1073</v>
      </c>
      <c r="B81" s="64" t="s">
        <v>69</v>
      </c>
      <c r="D81" s="64" t="s">
        <v>317</v>
      </c>
      <c r="F81" s="64" t="s">
        <v>300</v>
      </c>
    </row>
    <row r="82" spans="1:6" ht="30" x14ac:dyDescent="0.25">
      <c r="A82">
        <v>1074</v>
      </c>
      <c r="B82" s="64" t="s">
        <v>70</v>
      </c>
      <c r="D82" s="64" t="s">
        <v>195</v>
      </c>
      <c r="F82" s="64" t="s">
        <v>301</v>
      </c>
    </row>
    <row r="83" spans="1:6" x14ac:dyDescent="0.25">
      <c r="A83">
        <v>1075</v>
      </c>
      <c r="B83" s="64" t="s">
        <v>66</v>
      </c>
      <c r="D83" s="64" t="s">
        <v>196</v>
      </c>
      <c r="F83" s="64" t="s">
        <v>302</v>
      </c>
    </row>
    <row r="84" spans="1:6" ht="28.5" x14ac:dyDescent="0.25">
      <c r="A84">
        <v>1076</v>
      </c>
      <c r="B84" s="75" t="s">
        <v>67</v>
      </c>
      <c r="D84" s="75" t="s">
        <v>179</v>
      </c>
      <c r="F84" s="75" t="s">
        <v>303</v>
      </c>
    </row>
    <row r="85" spans="1:6" ht="34.5" x14ac:dyDescent="0.25">
      <c r="A85">
        <v>1077</v>
      </c>
      <c r="B85" s="8" t="s">
        <v>28</v>
      </c>
      <c r="D85" s="8" t="s">
        <v>262</v>
      </c>
      <c r="F85" s="8" t="s">
        <v>318</v>
      </c>
    </row>
    <row r="86" spans="1:6" x14ac:dyDescent="0.25">
      <c r="A86">
        <v>1078</v>
      </c>
      <c r="B86" s="94" t="s">
        <v>46</v>
      </c>
      <c r="D86" s="94" t="s">
        <v>253</v>
      </c>
      <c r="F86" s="94" t="s">
        <v>254</v>
      </c>
    </row>
    <row r="87" spans="1:6" ht="26.25" x14ac:dyDescent="0.25">
      <c r="A87">
        <v>1079</v>
      </c>
      <c r="B87" s="96" t="s">
        <v>183</v>
      </c>
      <c r="D87" s="96" t="s">
        <v>198</v>
      </c>
      <c r="F87" s="96" t="s">
        <v>226</v>
      </c>
    </row>
    <row r="88" spans="1:6" ht="26.25" x14ac:dyDescent="0.25">
      <c r="A88">
        <v>1080</v>
      </c>
      <c r="B88" s="96" t="s">
        <v>182</v>
      </c>
      <c r="D88" s="96" t="s">
        <v>199</v>
      </c>
      <c r="F88" s="96" t="s">
        <v>228</v>
      </c>
    </row>
    <row r="89" spans="1:6" ht="26.25" x14ac:dyDescent="0.25">
      <c r="A89">
        <v>1081</v>
      </c>
      <c r="B89" s="97" t="s">
        <v>38</v>
      </c>
      <c r="D89" s="96" t="s">
        <v>200</v>
      </c>
      <c r="F89" s="96" t="s">
        <v>230</v>
      </c>
    </row>
    <row r="90" spans="1:6" x14ac:dyDescent="0.25">
      <c r="A90">
        <v>1082</v>
      </c>
      <c r="B90" s="97" t="s">
        <v>39</v>
      </c>
      <c r="D90" s="97" t="s">
        <v>112</v>
      </c>
      <c r="F90" s="97" t="s">
        <v>252</v>
      </c>
    </row>
    <row r="91" spans="1:6" ht="26.25" x14ac:dyDescent="0.25">
      <c r="A91">
        <v>1083</v>
      </c>
      <c r="B91" s="96" t="s">
        <v>184</v>
      </c>
      <c r="D91" s="96" t="s">
        <v>113</v>
      </c>
      <c r="F91" s="96" t="s">
        <v>234</v>
      </c>
    </row>
    <row r="92" spans="1:6" ht="26.25" x14ac:dyDescent="0.25">
      <c r="A92">
        <v>1084</v>
      </c>
      <c r="B92" s="96" t="s">
        <v>185</v>
      </c>
      <c r="D92" s="96" t="s">
        <v>201</v>
      </c>
      <c r="F92" s="96" t="s">
        <v>236</v>
      </c>
    </row>
    <row r="93" spans="1:6" ht="26.25" x14ac:dyDescent="0.25">
      <c r="A93">
        <v>1085</v>
      </c>
      <c r="B93" s="96" t="s">
        <v>186</v>
      </c>
      <c r="D93" s="96" t="s">
        <v>202</v>
      </c>
      <c r="F93" s="96" t="s">
        <v>238</v>
      </c>
    </row>
    <row r="94" spans="1:6" ht="26.25" x14ac:dyDescent="0.25">
      <c r="A94">
        <v>1086</v>
      </c>
      <c r="B94" s="96" t="s">
        <v>187</v>
      </c>
      <c r="D94" s="96" t="s">
        <v>203</v>
      </c>
      <c r="F94" s="96" t="s">
        <v>240</v>
      </c>
    </row>
    <row r="95" spans="1:6" x14ac:dyDescent="0.25">
      <c r="A95">
        <v>1087</v>
      </c>
      <c r="B95" s="97" t="s">
        <v>40</v>
      </c>
      <c r="D95" s="97" t="s">
        <v>117</v>
      </c>
      <c r="F95" s="97" t="s">
        <v>242</v>
      </c>
    </row>
    <row r="96" spans="1:6" ht="26.25" x14ac:dyDescent="0.25">
      <c r="A96">
        <v>1088</v>
      </c>
      <c r="B96" s="97" t="s">
        <v>41</v>
      </c>
      <c r="D96" s="96" t="s">
        <v>204</v>
      </c>
      <c r="F96" s="96" t="s">
        <v>244</v>
      </c>
    </row>
    <row r="97" spans="1:6" x14ac:dyDescent="0.25">
      <c r="A97">
        <v>1089</v>
      </c>
      <c r="B97" s="97" t="s">
        <v>42</v>
      </c>
      <c r="D97" s="97" t="s">
        <v>119</v>
      </c>
      <c r="F97" s="97" t="s">
        <v>246</v>
      </c>
    </row>
    <row r="98" spans="1:6" x14ac:dyDescent="0.25">
      <c r="A98">
        <v>1090</v>
      </c>
      <c r="B98" s="97" t="s">
        <v>43</v>
      </c>
      <c r="D98" s="97" t="s">
        <v>120</v>
      </c>
      <c r="F98" s="97" t="s">
        <v>251</v>
      </c>
    </row>
    <row r="99" spans="1:6" ht="24" x14ac:dyDescent="0.4">
      <c r="A99">
        <v>1091</v>
      </c>
      <c r="B99" s="98" t="s">
        <v>197</v>
      </c>
      <c r="D99" s="98" t="s">
        <v>205</v>
      </c>
      <c r="F99" s="98" t="s">
        <v>197</v>
      </c>
    </row>
    <row r="100" spans="1:6" ht="24" x14ac:dyDescent="0.4">
      <c r="A100">
        <v>1092</v>
      </c>
      <c r="B100" s="99" t="s">
        <v>188</v>
      </c>
      <c r="D100" s="99" t="s">
        <v>206</v>
      </c>
      <c r="F100" s="99" t="s">
        <v>255</v>
      </c>
    </row>
    <row r="101" spans="1:6" ht="24" x14ac:dyDescent="0.4">
      <c r="A101">
        <v>1093</v>
      </c>
      <c r="B101" s="100" t="s">
        <v>180</v>
      </c>
      <c r="D101" s="100" t="s">
        <v>207</v>
      </c>
      <c r="F101" s="100" t="s">
        <v>180</v>
      </c>
    </row>
    <row r="102" spans="1:6" ht="24" x14ac:dyDescent="0.4">
      <c r="A102">
        <v>1094</v>
      </c>
      <c r="B102" s="101" t="s">
        <v>189</v>
      </c>
      <c r="D102" s="101" t="s">
        <v>120</v>
      </c>
      <c r="F102" s="101" t="s">
        <v>248</v>
      </c>
    </row>
    <row r="103" spans="1:6" x14ac:dyDescent="0.25">
      <c r="A103">
        <v>1095</v>
      </c>
      <c r="B103" s="102" t="s">
        <v>181</v>
      </c>
      <c r="D103" s="102" t="s">
        <v>208</v>
      </c>
      <c r="F103" s="102" t="s">
        <v>256</v>
      </c>
    </row>
    <row r="104" spans="1:6" x14ac:dyDescent="0.25">
      <c r="A104">
        <v>1096</v>
      </c>
      <c r="B104" s="102" t="s">
        <v>54</v>
      </c>
      <c r="D104" s="102" t="s">
        <v>209</v>
      </c>
      <c r="F104" s="102" t="s">
        <v>257</v>
      </c>
    </row>
    <row r="105" spans="1:6" x14ac:dyDescent="0.25">
      <c r="A105">
        <v>1097</v>
      </c>
      <c r="B105" s="102" t="s">
        <v>53</v>
      </c>
      <c r="D105" s="102" t="s">
        <v>210</v>
      </c>
      <c r="F105" s="102" t="s">
        <v>258</v>
      </c>
    </row>
    <row r="106" spans="1:6" x14ac:dyDescent="0.25">
      <c r="A106">
        <v>1098</v>
      </c>
      <c r="B106" s="102" t="s">
        <v>52</v>
      </c>
      <c r="D106" s="102" t="s">
        <v>211</v>
      </c>
      <c r="F106" s="102" t="s">
        <v>259</v>
      </c>
    </row>
    <row r="107" spans="1:6" x14ac:dyDescent="0.25">
      <c r="A107">
        <v>1099</v>
      </c>
      <c r="B107" s="102" t="s">
        <v>51</v>
      </c>
      <c r="D107" s="102" t="s">
        <v>212</v>
      </c>
      <c r="F107" s="102" t="s">
        <v>260</v>
      </c>
    </row>
    <row r="108" spans="1:6" x14ac:dyDescent="0.25">
      <c r="A108">
        <v>1100</v>
      </c>
      <c r="B108" s="102" t="s">
        <v>50</v>
      </c>
      <c r="D108" s="102" t="s">
        <v>213</v>
      </c>
      <c r="F108" s="102" t="s">
        <v>261</v>
      </c>
    </row>
    <row r="109" spans="1:6" x14ac:dyDescent="0.25">
      <c r="A109">
        <v>1101</v>
      </c>
      <c r="B109" s="106" t="s">
        <v>319</v>
      </c>
      <c r="D109" s="106" t="s">
        <v>325</v>
      </c>
      <c r="F109" s="106" t="s">
        <v>332</v>
      </c>
    </row>
    <row r="110" spans="1:6" x14ac:dyDescent="0.25">
      <c r="A110">
        <v>1102</v>
      </c>
      <c r="B110" s="106" t="s">
        <v>320</v>
      </c>
      <c r="D110" s="106" t="s">
        <v>326</v>
      </c>
      <c r="F110" s="106" t="s">
        <v>331</v>
      </c>
    </row>
    <row r="111" spans="1:6" x14ac:dyDescent="0.25">
      <c r="A111">
        <v>1103</v>
      </c>
      <c r="B111" s="106" t="s">
        <v>321</v>
      </c>
      <c r="D111" s="106" t="s">
        <v>327</v>
      </c>
      <c r="F111" s="106" t="s">
        <v>321</v>
      </c>
    </row>
    <row r="112" spans="1:6" x14ac:dyDescent="0.25">
      <c r="A112">
        <v>1104</v>
      </c>
      <c r="B112" s="106" t="s">
        <v>322</v>
      </c>
      <c r="D112" s="106" t="s">
        <v>328</v>
      </c>
      <c r="F112" s="106" t="s">
        <v>322</v>
      </c>
    </row>
    <row r="113" spans="1:6" x14ac:dyDescent="0.25">
      <c r="A113">
        <v>1105</v>
      </c>
      <c r="B113" s="106" t="s">
        <v>323</v>
      </c>
      <c r="D113" s="106" t="s">
        <v>329</v>
      </c>
      <c r="F113" s="106" t="s">
        <v>333</v>
      </c>
    </row>
    <row r="114" spans="1:6" x14ac:dyDescent="0.25">
      <c r="A114">
        <v>1106</v>
      </c>
      <c r="B114" s="106" t="s">
        <v>324</v>
      </c>
      <c r="D114" s="106" t="s">
        <v>330</v>
      </c>
      <c r="F114" s="106" t="s">
        <v>334</v>
      </c>
    </row>
    <row r="115" spans="1:6" x14ac:dyDescent="0.25">
      <c r="A115">
        <v>1107</v>
      </c>
      <c r="B115" s="108" t="s">
        <v>335</v>
      </c>
      <c r="D115" s="108" t="s">
        <v>337</v>
      </c>
      <c r="F115" s="108" t="s">
        <v>338</v>
      </c>
    </row>
    <row r="116" spans="1:6" ht="23.25" x14ac:dyDescent="0.25">
      <c r="A116">
        <v>1108</v>
      </c>
      <c r="B116" s="108" t="s">
        <v>336</v>
      </c>
      <c r="D116" s="108" t="s">
        <v>339</v>
      </c>
      <c r="F116" s="108" t="s">
        <v>340</v>
      </c>
    </row>
    <row r="117" spans="1:6" x14ac:dyDescent="0.25">
      <c r="A117">
        <v>1109</v>
      </c>
    </row>
    <row r="118" spans="1:6" x14ac:dyDescent="0.25">
      <c r="A118">
        <v>1110</v>
      </c>
    </row>
    <row r="119" spans="1:6" x14ac:dyDescent="0.25">
      <c r="A119">
        <v>1111</v>
      </c>
    </row>
    <row r="120" spans="1:6" x14ac:dyDescent="0.25">
      <c r="A120">
        <v>1112</v>
      </c>
    </row>
    <row r="121" spans="1:6" x14ac:dyDescent="0.25">
      <c r="A121">
        <v>1113</v>
      </c>
    </row>
    <row r="122" spans="1:6" x14ac:dyDescent="0.25">
      <c r="A122">
        <v>1114</v>
      </c>
    </row>
    <row r="123" spans="1:6" x14ac:dyDescent="0.25">
      <c r="A123">
        <v>1115</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K13"/>
  <sheetViews>
    <sheetView workbookViewId="0">
      <selection activeCell="E14" sqref="E14"/>
    </sheetView>
  </sheetViews>
  <sheetFormatPr defaultRowHeight="15" x14ac:dyDescent="0.25"/>
  <cols>
    <col min="4" max="4" width="75.42578125" style="5" customWidth="1"/>
    <col min="8" max="8" width="89.42578125" customWidth="1"/>
  </cols>
  <sheetData>
    <row r="1" spans="1:11" x14ac:dyDescent="0.25">
      <c r="A1" s="53"/>
      <c r="B1" s="53"/>
      <c r="D1" s="56"/>
      <c r="E1" s="53"/>
      <c r="H1" s="53"/>
    </row>
    <row r="2" spans="1:11" x14ac:dyDescent="0.25">
      <c r="A2" s="54" t="s">
        <v>2</v>
      </c>
      <c r="B2" s="55"/>
      <c r="C2" s="2"/>
      <c r="D2" s="57" t="s">
        <v>0</v>
      </c>
      <c r="E2" s="55"/>
      <c r="F2" s="2"/>
      <c r="H2" s="4" t="s">
        <v>71</v>
      </c>
      <c r="J2" t="s">
        <v>94</v>
      </c>
    </row>
    <row r="3" spans="1:11" ht="24" x14ac:dyDescent="0.25">
      <c r="A3" s="3" t="s">
        <v>3</v>
      </c>
      <c r="B3" s="3">
        <v>1</v>
      </c>
      <c r="C3" s="1"/>
      <c r="D3" s="4" t="s">
        <v>1</v>
      </c>
      <c r="E3" s="4">
        <v>0</v>
      </c>
      <c r="F3" s="1"/>
      <c r="H3" s="73" t="s">
        <v>72</v>
      </c>
      <c r="J3">
        <v>1</v>
      </c>
      <c r="K3">
        <v>0</v>
      </c>
    </row>
    <row r="4" spans="1:11" ht="30" x14ac:dyDescent="0.25">
      <c r="A4" s="3" t="s">
        <v>49</v>
      </c>
      <c r="B4" s="3">
        <v>0</v>
      </c>
      <c r="C4" s="1"/>
      <c r="D4" s="4" t="s">
        <v>8</v>
      </c>
      <c r="E4" s="4">
        <v>1</v>
      </c>
      <c r="F4" s="1"/>
      <c r="H4" s="74" t="s">
        <v>73</v>
      </c>
      <c r="J4">
        <v>2</v>
      </c>
      <c r="K4">
        <v>1</v>
      </c>
    </row>
    <row r="5" spans="1:11" ht="36" x14ac:dyDescent="0.25">
      <c r="A5" s="1"/>
      <c r="B5" s="1"/>
      <c r="C5" s="1"/>
      <c r="D5" s="4" t="s">
        <v>7</v>
      </c>
      <c r="E5" s="4">
        <v>3</v>
      </c>
      <c r="F5" s="1"/>
      <c r="H5" s="73" t="s">
        <v>74</v>
      </c>
      <c r="J5">
        <v>3</v>
      </c>
      <c r="K5">
        <v>2</v>
      </c>
    </row>
    <row r="6" spans="1:11" ht="36" x14ac:dyDescent="0.25">
      <c r="A6" s="1"/>
      <c r="B6" s="1"/>
      <c r="C6" s="1"/>
      <c r="D6" s="4" t="s">
        <v>6</v>
      </c>
      <c r="E6" s="4">
        <v>5</v>
      </c>
      <c r="F6" s="1"/>
      <c r="H6" s="73" t="s">
        <v>75</v>
      </c>
      <c r="J6">
        <v>4</v>
      </c>
      <c r="K6">
        <v>3</v>
      </c>
    </row>
    <row r="7" spans="1:11" ht="36" x14ac:dyDescent="0.25">
      <c r="A7" s="1"/>
      <c r="B7" s="1"/>
      <c r="C7" s="1"/>
      <c r="D7" s="4" t="s">
        <v>5</v>
      </c>
      <c r="E7" s="4">
        <v>7</v>
      </c>
      <c r="F7" s="1"/>
      <c r="H7" s="73" t="s">
        <v>76</v>
      </c>
      <c r="J7">
        <v>5</v>
      </c>
      <c r="K7">
        <v>4</v>
      </c>
    </row>
    <row r="8" spans="1:11" ht="36" x14ac:dyDescent="0.25">
      <c r="A8" s="1"/>
      <c r="B8" s="1"/>
      <c r="C8" s="1"/>
      <c r="D8" s="4" t="s">
        <v>4</v>
      </c>
      <c r="E8" s="4">
        <v>9</v>
      </c>
      <c r="F8" s="1"/>
      <c r="H8" s="73" t="s">
        <v>77</v>
      </c>
      <c r="J8">
        <v>6</v>
      </c>
      <c r="K8">
        <v>5</v>
      </c>
    </row>
    <row r="9" spans="1:11" x14ac:dyDescent="0.25">
      <c r="A9" s="1"/>
      <c r="B9" s="1"/>
      <c r="C9" s="1"/>
      <c r="D9" s="4" t="s">
        <v>71</v>
      </c>
      <c r="E9" s="3" t="s">
        <v>10</v>
      </c>
      <c r="F9" s="1"/>
      <c r="J9">
        <v>7</v>
      </c>
      <c r="K9">
        <v>6</v>
      </c>
    </row>
    <row r="10" spans="1:11" x14ac:dyDescent="0.25">
      <c r="A10" s="1"/>
      <c r="B10" s="1"/>
      <c r="C10" s="1"/>
      <c r="D10" s="6"/>
      <c r="E10" s="1"/>
      <c r="F10" s="1"/>
      <c r="J10">
        <v>8</v>
      </c>
      <c r="K10">
        <v>7</v>
      </c>
    </row>
    <row r="11" spans="1:11" x14ac:dyDescent="0.25">
      <c r="A11" s="1"/>
      <c r="B11" s="1"/>
      <c r="C11" s="1"/>
      <c r="D11" s="6"/>
      <c r="E11" s="1"/>
      <c r="F11" s="1"/>
      <c r="H11" s="58"/>
      <c r="J11">
        <v>9</v>
      </c>
      <c r="K11">
        <v>8</v>
      </c>
    </row>
    <row r="12" spans="1:11" x14ac:dyDescent="0.25">
      <c r="H12" s="58"/>
      <c r="J12">
        <v>10</v>
      </c>
      <c r="K12">
        <v>9</v>
      </c>
    </row>
    <row r="13" spans="1:11" x14ac:dyDescent="0.25">
      <c r="H13" s="58"/>
      <c r="J13">
        <v>11</v>
      </c>
      <c r="K13">
        <v>10</v>
      </c>
    </row>
  </sheetData>
  <sortState ref="H3:H8">
    <sortCondition ref="H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 for use</vt:lpstr>
      <vt:lpstr>ORVI Audit - Title page</vt:lpstr>
      <vt:lpstr>ORVI Audit - Introduction</vt:lpstr>
      <vt:lpstr>ORVI Audit - Dashboard</vt:lpstr>
      <vt:lpstr>Evaluation sheet</vt:lpstr>
      <vt:lpstr>OcLestvice(v1)</vt:lpstr>
      <vt:lpstr>'Evaluation sheet'!Print_Area</vt:lpstr>
      <vt:lpstr>'Instructions for use'!Print_Area</vt:lpstr>
      <vt:lpstr>'ORVI Audit - Dashboard'!Print_Area</vt:lpstr>
      <vt:lpstr>'ORVI Audit - Introduction'!Print_Area</vt:lpstr>
      <vt:lpstr>'ORVI Audit - Title page'!Print_Area</vt:lpstr>
      <vt:lpstr>'Evaluation 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Sandi</dc:creator>
  <cp:lastModifiedBy>Sandi</cp:lastModifiedBy>
  <cp:lastPrinted>2017-05-23T11:21:05Z</cp:lastPrinted>
  <dcterms:created xsi:type="dcterms:W3CDTF">2016-07-07T10:14:31Z</dcterms:created>
  <dcterms:modified xsi:type="dcterms:W3CDTF">2017-05-23T11:21:52Z</dcterms:modified>
</cp:coreProperties>
</file>